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0730" windowHeight="11160" activeTab="0"/>
  </bookViews>
  <sheets>
    <sheet name="Sep 23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<sst xmlns="http://schemas.openxmlformats.org/spreadsheetml/2006/main" count="216" uniqueCount="128">
  <si>
    <t xml:space="preserve">Monthly Report for the month of September 2023 </t>
  </si>
  <si>
    <t xml:space="preserve">Sr </t>
  </si>
  <si>
    <t xml:space="preserve">Scheme Name </t>
  </si>
  <si>
    <t>No. of Schemes as on September 30, 2023</t>
  </si>
  <si>
    <t>No. of Folios as on September 30, 2023</t>
  </si>
  <si>
    <t>Funds Mobilized for the month of September 2023 (INR in crore)</t>
  </si>
  <si>
    <t>Net Inflow (+ve)/Outflow (-ve) for the month of September 2023 (INR in crore)</t>
  </si>
  <si>
    <t>Net Assets Under Management as on September 30, 2023 (INR in crore)</t>
  </si>
  <si>
    <t>Average Net Assets Under Management for the month September 2023 (INR in crore)</t>
  </si>
  <si>
    <t>No. of segregated portfolios created as on September 30, 2023</t>
  </si>
  <si>
    <t>Net Assets Under Management in segregated portfolio as on September 30, 2023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</si>
  <si>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</si>
  <si>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</si>
  <si>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</si>
  <si>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</si>
  <si>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</si>
  <si>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</si>
  <si>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</si>
  <si>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</si>
  <si>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</si>
  <si>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</si>
  <si>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</si>
  <si>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</si>
  <si>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</si>
  <si>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</si>
  <si>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</si>
  <si>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</si>
  <si>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</si>
  <si>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</si>
  <si>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</si>
  <si>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</si>
  <si>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</si>
  <si>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</si>
  <si>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</si>
  <si>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</si>
  <si>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</si>
  <si>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</si>
  <si>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</si>
  <si>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</si>
  <si>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</si>
  <si>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</si>
  <si>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</si>
  <si>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</si>
  <si>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</si>
  <si>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</si>
  <si>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</si>
  <si>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</si>
  <si>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</si>
  <si>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</si>
  <si>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</si>
  <si>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</si>
  <si>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</si>
  <si>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</si>
  <si>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</si>
  <si>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</si>
  <si>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</si>
  <si>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</si>
  <si>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</si>
  <si>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</si>
  <si>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</si>
  <si>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</si>
  <si>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</si>
  <si>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</si>
  <si>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</si>
  <si>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</si>
  <si>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</si>
  <si>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</si>
  <si>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</si>
  <si>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</si>
  <si>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</si>
  <si>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</si>
  <si>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</si>
  <si>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</si>
  <si>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</si>
  <si>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</si>
  <si>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</si>
  <si>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</si>
  <si>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</si>
  <si>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</si>
  <si>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</si>
  <si>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</si>
  <si>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</si>
  <si>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</si>
  <si>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</si>
  <si>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</si>
  <si>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</si>
  <si>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</si>
  <si>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</si>
  <si>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</si>
  <si>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</si>
  <si>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</si>
  <si>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</si>
  <si>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</si>
  <si>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</si>
  <si>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</si>
  <si>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</si>
  <si>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</si>
  <si>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</si>
  <si>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</si>
  <si>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September 2023 (INR in crore)</t>
  </si>
  <si>
    <t>** Data in respect Fund of Funds Domestic is shown for information only. The same is included in the respective underlying schemes.</t>
  </si>
  <si>
    <t>Fund of Funds Scheme (Domestic) **</t>
  </si>
  <si>
    <t>Open End</t>
  </si>
  <si>
    <t>Close End</t>
  </si>
  <si>
    <t>Total</t>
  </si>
  <si>
    <t>No. of Schemes</t>
  </si>
  <si>
    <t>Funds mobilized</t>
  </si>
  <si>
    <t>Subtotal "A"</t>
  </si>
  <si>
    <t>Subtotal "B"</t>
  </si>
  <si>
    <t>Subtotal "C"</t>
  </si>
  <si>
    <t xml:space="preserve">*NEW SCHEMES LAUNCHED : </t>
  </si>
  <si>
    <t>Open End Schemes</t>
  </si>
  <si>
    <t xml:space="preserve">NEW SCHEMES LAUNCHED DURING SEPTEMBER 2023 (ALLOTMENT COMPLETED)     </t>
  </si>
  <si>
    <t xml:space="preserve"> (Rs. in Crore)</t>
  </si>
  <si>
    <t>A. Growth/Equity Oriented Schemes</t>
  </si>
  <si>
    <t>B. Hybrid Schemes</t>
  </si>
  <si>
    <t>C. Other Schemes</t>
  </si>
  <si>
    <t>Total A + B + C</t>
  </si>
  <si>
    <t>WhiteOak Capital Multi Cap Fund</t>
  </si>
  <si>
    <t>HDFC Technology Fund; Mahindra Manulife Business Cycle Fund; quant Teck Fund; Union Innovation &amp; Opportunities Fund</t>
  </si>
  <si>
    <t>NJ Flexi Cap Fund</t>
  </si>
  <si>
    <t>360 ONE BALANCED HYBRID FUND</t>
  </si>
  <si>
    <t>DSP Multi Asset Allocation Fund ; Kotak Multi Asset Allocation Fund; Shriram Multi Asset Allocation Fund</t>
  </si>
  <si>
    <t>Bajaj Finserv Arbitrage Fund</t>
  </si>
  <si>
    <t>Navi S&amp;P BSE Sensex Index Fund</t>
  </si>
  <si>
    <t>Mirae Asset S&amp;P BSE Sensex ETF; Motilal Oswal Nifty 500 ETF; Navi Nifty 50 ETF</t>
  </si>
  <si>
    <t>Motilal Oswal Developed Market Ex US ETFs Fund of Funds</t>
  </si>
  <si>
    <t>Released on 11-Oct-2023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</si>
</sst>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6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8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Border="1" applyAlignment="1">
      <alignment horizontal="right" vertical="center"/>
    </xf>
    <xf numFmtId="43" fontId="18" fillId="0" borderId="10" xfId="18" applyFont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23" fillId="0" borderId="0" xfId="0" applyFont="1"/>
    <xf numFmtId="164" fontId="0" fillId="0" borderId="0" xfId="18" applyNumberFormat="1" applyFont="1" applyFill="1"/>
    <xf numFmtId="0" fontId="0" fillId="0" borderId="10" xfId="0" applyBorder="1"/>
    <xf numFmtId="0" fontId="0" fillId="0" borderId="10" xfId="0" applyBorder="1" applyAlignment="1">
      <alignment horizontal="center" vertical="top" wrapText="1"/>
    </xf>
    <xf numFmtId="164" fontId="23" fillId="0" borderId="10" xfId="18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43" fontId="0" fillId="0" borderId="10" xfId="18" applyFont="1" applyBorder="1" applyAlignment="1" quotePrefix="1">
      <alignment horizontal="right"/>
    </xf>
    <xf numFmtId="0" fontId="23" fillId="0" borderId="0" xfId="0" applyFont="1" applyAlignment="1">
      <alignment vertical="center"/>
    </xf>
    <xf numFmtId="164" fontId="0" fillId="0" borderId="10" xfId="18" applyNumberFormat="1" applyFont="1" applyFill="1" applyBorder="1" applyAlignment="1">
      <alignment horizontal="right" vertical="top" wrapText="1"/>
    </xf>
    <xf numFmtId="0" fontId="0" fillId="0" borderId="11" xfId="0" applyBorder="1"/>
    <xf numFmtId="0" fontId="0" fillId="0" borderId="12" xfId="0" applyBorder="1" applyAlignment="1">
      <alignment horizontal="left" vertical="center"/>
    </xf>
    <xf numFmtId="164" fontId="23" fillId="0" borderId="10" xfId="18" applyNumberFormat="1" applyFont="1" applyFill="1" applyBorder="1" applyAlignment="1" quotePrefix="1">
      <alignment horizontal="right"/>
    </xf>
    <xf numFmtId="0" fontId="23" fillId="0" borderId="11" xfId="0" applyFont="1" applyBorder="1"/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164" fontId="23" fillId="0" borderId="10" xfId="18" applyNumberFormat="1" applyFont="1" applyFill="1" applyBorder="1" applyAlignment="1">
      <alignment horizontal="right" vertical="top" wrapText="1"/>
    </xf>
    <xf numFmtId="0" fontId="24" fillId="0" borderId="0" xfId="0" applyFont="1"/>
    <xf numFmtId="0" fontId="24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3" fillId="0" borderId="10" xfId="0" applyFont="1" applyBorder="1"/>
    <xf numFmtId="164" fontId="24" fillId="0" borderId="0" xfId="18" applyNumberFormat="1" applyFont="1" applyFill="1" applyAlignment="1">
      <alignment horizontal="center"/>
    </xf>
    <xf numFmtId="164" fontId="0" fillId="0" borderId="10" xfId="18" applyNumberFormat="1" applyFont="1" applyFill="1" applyBorder="1" applyAlignment="1" quotePrefix="1">
      <alignment horizontal="right"/>
    </xf>
    <xf numFmtId="164" fontId="0" fillId="0" borderId="10" xfId="18" applyNumberFormat="1" applyFont="1" applyFill="1" applyBorder="1" applyAlignment="1" quotePrefix="1">
      <alignment horizontal="right" vertical="top"/>
    </xf>
    <xf numFmtId="0" fontId="0" fillId="0" borderId="14" xfId="0" applyBorder="1" applyAlignment="1">
      <alignment horizontal="left" vertical="top"/>
    </xf>
    <xf numFmtId="43" fontId="23" fillId="0" borderId="10" xfId="0" applyNumberFormat="1" applyFont="1" applyBorder="1" applyAlignment="1" quotePrefix="1">
      <alignment horizontal="right"/>
    </xf>
    <xf numFmtId="164" fontId="0" fillId="0" borderId="10" xfId="18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23" fillId="0" borderId="10" xfId="18" applyNumberFormat="1" applyFont="1" applyFill="1" applyBorder="1" applyAlignment="1">
      <alignment horizontal="center"/>
    </xf>
    <xf numFmtId="164" fontId="24" fillId="0" borderId="10" xfId="18" applyNumberFormat="1" applyFont="1" applyFill="1" applyBorder="1" applyAlignment="1">
      <alignment horizontal="left" vertical="top" wrapText="1"/>
    </xf>
    <xf numFmtId="164" fontId="25" fillId="0" borderId="15" xfId="18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4" fontId="0" fillId="0" borderId="10" xfId="18" applyNumberFormat="1" applyFont="1" applyFill="1" applyBorder="1" applyAlignment="1">
      <alignment horizontal="left" vertical="top" wrapText="1"/>
    </xf>
    <xf numFmtId="164" fontId="25" fillId="0" borderId="10" xfId="18" applyNumberFormat="1" applyFont="1" applyFill="1" applyBorder="1" applyAlignment="1">
      <alignment horizontal="left" vertical="top" wrapText="1"/>
    </xf>
    <xf numFmtId="164" fontId="25" fillId="0" borderId="15" xfId="18" applyNumberFormat="1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819150</xdr:colOff>
          <xdr:row>0</xdr:row>
          <xdr:rowOff>57150</xdr:rowOff>
        </xdr:from>
        <xdr:to>
          <xdr:col>5</xdr:col>
          <xdr:colOff>228600</xdr:colOff>
          <xdr:row>0</xdr:row>
          <xdr:rowOff>552450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4.7109375" style="1" customWidth="1"/>
    <col min="4" max="4" width="13.57421875" style="1" customWidth="1"/>
    <col min="5" max="9" width="15.28125" style="1" bestFit="1" customWidth="1"/>
    <col min="10" max="10" width="14.42187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22" customFormat="1" ht="15">
      <c r="A6" s="18" t="s">
        <v>15</v>
      </c>
      <c r="B6" s="19" t="s">
        <v>16</v>
      </c>
      <c r="C6" s="20">
        <v>34</v>
      </c>
      <c r="D6" s="20">
        <v>787375</v>
      </c>
      <c r="E6" s="21">
        <v>420060.52477309</v>
      </c>
      <c r="F6" s="21">
        <v>421334.94336244</v>
      </c>
      <c r="G6" s="21">
        <v>-1274.41858934984</v>
      </c>
      <c r="H6" s="21">
        <v>82048.34112763</v>
      </c>
      <c r="I6" s="21">
        <v>103928.87578101</v>
      </c>
      <c r="J6" s="20">
        <v>0</v>
      </c>
      <c r="K6" s="21">
        <v>0</v>
      </c>
    </row>
    <row r="7" spans="1:11" s="22" customFormat="1" ht="15">
      <c r="A7" s="18" t="s">
        <v>17</v>
      </c>
      <c r="B7" s="19" t="s">
        <v>18</v>
      </c>
      <c r="C7" s="20">
        <v>36</v>
      </c>
      <c r="D7" s="20">
        <v>1797810</v>
      </c>
      <c r="E7" s="21">
        <v>299742.93645702</v>
      </c>
      <c r="F7" s="21">
        <v>373919.48948327</v>
      </c>
      <c r="G7" s="21">
        <v>-74176.5530262499</v>
      </c>
      <c r="H7" s="21">
        <v>378356.39265325</v>
      </c>
      <c r="I7" s="21">
        <v>449135.33120773</v>
      </c>
      <c r="J7" s="20">
        <v>0</v>
      </c>
      <c r="K7" s="21">
        <v>0</v>
      </c>
    </row>
    <row r="8" spans="1:11" s="22" customFormat="1" ht="15">
      <c r="A8" s="18" t="s">
        <v>19</v>
      </c>
      <c r="B8" s="19" t="s">
        <v>20</v>
      </c>
      <c r="C8" s="20">
        <v>24</v>
      </c>
      <c r="D8" s="20">
        <v>644072</v>
      </c>
      <c r="E8" s="21">
        <v>16936.92837735</v>
      </c>
      <c r="F8" s="21">
        <v>22104.89673953</v>
      </c>
      <c r="G8" s="21">
        <v>-5167.96836217999</v>
      </c>
      <c r="H8" s="21">
        <v>92386.34833112</v>
      </c>
      <c r="I8" s="21">
        <v>96954.38241604</v>
      </c>
      <c r="J8" s="20">
        <v>0</v>
      </c>
      <c r="K8" s="21">
        <v>0</v>
      </c>
    </row>
    <row r="9" spans="1:11" s="22" customFormat="1" ht="15">
      <c r="A9" s="18" t="s">
        <v>21</v>
      </c>
      <c r="B9" s="19" t="s">
        <v>22</v>
      </c>
      <c r="C9" s="20">
        <v>20</v>
      </c>
      <c r="D9" s="20">
        <v>916847</v>
      </c>
      <c r="E9" s="21">
        <v>13449.95757945</v>
      </c>
      <c r="F9" s="21">
        <v>14412.50118725</v>
      </c>
      <c r="G9" s="21">
        <v>-962.543607800006</v>
      </c>
      <c r="H9" s="21">
        <v>106354.11010699</v>
      </c>
      <c r="I9" s="21">
        <v>106626.17717948</v>
      </c>
      <c r="J9" s="20">
        <v>0</v>
      </c>
      <c r="K9" s="21">
        <v>0</v>
      </c>
    </row>
    <row r="10" spans="1:11" s="22" customFormat="1" ht="15">
      <c r="A10" s="18" t="s">
        <v>23</v>
      </c>
      <c r="B10" s="19" t="s">
        <v>24</v>
      </c>
      <c r="C10" s="20">
        <v>23</v>
      </c>
      <c r="D10" s="20">
        <v>439558</v>
      </c>
      <c r="E10" s="21">
        <v>26293.30310698</v>
      </c>
      <c r="F10" s="21">
        <v>35451.24087385</v>
      </c>
      <c r="G10" s="21">
        <v>-9157.93776687002</v>
      </c>
      <c r="H10" s="21">
        <v>142307.37876058</v>
      </c>
      <c r="I10" s="21">
        <v>147645.02773086</v>
      </c>
      <c r="J10" s="20">
        <v>1</v>
      </c>
      <c r="K10" s="21">
        <v>0</v>
      </c>
    </row>
    <row r="11" spans="1:11" s="22" customFormat="1" ht="15">
      <c r="A11" s="18" t="s">
        <v>25</v>
      </c>
      <c r="B11" s="19" t="s">
        <v>26</v>
      </c>
      <c r="C11" s="20">
        <v>23</v>
      </c>
      <c r="D11" s="20">
        <v>489352</v>
      </c>
      <c r="E11" s="21">
        <v>5369.20081092</v>
      </c>
      <c r="F11" s="21">
        <v>6929.31796969</v>
      </c>
      <c r="G11" s="21">
        <v>-1560.11715877</v>
      </c>
      <c r="H11" s="21">
        <v>98287.49682874</v>
      </c>
      <c r="I11" s="21">
        <v>98945.47944378</v>
      </c>
      <c r="J11" s="20">
        <v>0</v>
      </c>
      <c r="K11" s="21">
        <v>0</v>
      </c>
    </row>
    <row r="12" spans="1:11" s="22" customFormat="1" ht="15">
      <c r="A12" s="18" t="s">
        <v>27</v>
      </c>
      <c r="B12" s="19" t="s">
        <v>28</v>
      </c>
      <c r="C12" s="20">
        <v>15</v>
      </c>
      <c r="D12" s="20">
        <v>247469</v>
      </c>
      <c r="E12" s="21">
        <v>137.08788059</v>
      </c>
      <c r="F12" s="21">
        <v>556.01044007</v>
      </c>
      <c r="G12" s="21">
        <v>-418.92255948</v>
      </c>
      <c r="H12" s="21">
        <v>27027.15304401</v>
      </c>
      <c r="I12" s="21">
        <v>27184.02470318</v>
      </c>
      <c r="J12" s="20">
        <v>3</v>
      </c>
      <c r="K12" s="21">
        <v>0</v>
      </c>
    </row>
    <row r="13" spans="1:11" s="22" customFormat="1" ht="15">
      <c r="A13" s="18" t="s">
        <v>29</v>
      </c>
      <c r="B13" s="19" t="s">
        <v>30</v>
      </c>
      <c r="C13" s="20">
        <v>12</v>
      </c>
      <c r="D13" s="20">
        <v>105080</v>
      </c>
      <c r="E13" s="21">
        <v>76.2353839899999</v>
      </c>
      <c r="F13" s="21">
        <v>94.06059038</v>
      </c>
      <c r="G13" s="21">
        <v>-17.8252063900001</v>
      </c>
      <c r="H13" s="21">
        <v>10164.55489783</v>
      </c>
      <c r="I13" s="21">
        <v>10174.58981111</v>
      </c>
      <c r="J13" s="20">
        <v>0</v>
      </c>
      <c r="K13" s="21">
        <v>0</v>
      </c>
    </row>
    <row r="14" spans="1:11" s="22" customFormat="1" ht="15">
      <c r="A14" s="18" t="s">
        <v>31</v>
      </c>
      <c r="B14" s="19" t="s">
        <v>32</v>
      </c>
      <c r="C14" s="20">
        <v>7</v>
      </c>
      <c r="D14" s="20">
        <v>47417</v>
      </c>
      <c r="E14" s="21">
        <v>81.5575016</v>
      </c>
      <c r="F14" s="21">
        <v>59.4724429</v>
      </c>
      <c r="G14" s="21">
        <v>22.0850587</v>
      </c>
      <c r="H14" s="21">
        <v>9570.0862303</v>
      </c>
      <c r="I14" s="21">
        <v>9606.0682585</v>
      </c>
      <c r="J14" s="20">
        <v>0</v>
      </c>
      <c r="K14" s="21">
        <v>0</v>
      </c>
    </row>
    <row r="15" spans="1:11" s="22" customFormat="1" ht="15">
      <c r="A15" s="18" t="s">
        <v>33</v>
      </c>
      <c r="B15" s="19" t="s">
        <v>34</v>
      </c>
      <c r="C15" s="20">
        <v>22</v>
      </c>
      <c r="D15" s="20">
        <v>227917</v>
      </c>
      <c r="E15" s="21">
        <v>348.69202906</v>
      </c>
      <c r="F15" s="21">
        <v>685.35388791</v>
      </c>
      <c r="G15" s="21">
        <v>-336.66185885</v>
      </c>
      <c r="H15" s="21">
        <v>30470.28681451</v>
      </c>
      <c r="I15" s="21">
        <v>30581.82830393</v>
      </c>
      <c r="J15" s="20">
        <v>0</v>
      </c>
      <c r="K15" s="21">
        <v>0</v>
      </c>
    </row>
    <row r="16" spans="1:11" s="22" customFormat="1" ht="15">
      <c r="A16" s="18" t="s">
        <v>35</v>
      </c>
      <c r="B16" s="19" t="s">
        <v>36</v>
      </c>
      <c r="C16" s="20">
        <v>21</v>
      </c>
      <c r="D16" s="20">
        <v>604977</v>
      </c>
      <c r="E16" s="21">
        <v>3625.72698728</v>
      </c>
      <c r="F16" s="21">
        <v>6085.22383235</v>
      </c>
      <c r="G16" s="21">
        <v>-2459.49684507</v>
      </c>
      <c r="H16" s="21">
        <v>137775.07344594</v>
      </c>
      <c r="I16" s="21">
        <v>139163.6259076</v>
      </c>
      <c r="J16" s="20">
        <v>0</v>
      </c>
      <c r="K16" s="21">
        <v>0</v>
      </c>
    </row>
    <row r="17" spans="1:11" s="22" customFormat="1" ht="15">
      <c r="A17" s="18" t="s">
        <v>37</v>
      </c>
      <c r="B17" s="19" t="s">
        <v>38</v>
      </c>
      <c r="C17" s="20">
        <v>14</v>
      </c>
      <c r="D17" s="20">
        <v>227228</v>
      </c>
      <c r="E17" s="21">
        <v>86.7435010500001</v>
      </c>
      <c r="F17" s="21">
        <v>401.67299055</v>
      </c>
      <c r="G17" s="21">
        <v>-314.9294895</v>
      </c>
      <c r="H17" s="21">
        <v>23929.925523</v>
      </c>
      <c r="I17" s="21">
        <v>24032.08566728</v>
      </c>
      <c r="J17" s="20">
        <v>3</v>
      </c>
      <c r="K17" s="21">
        <v>0</v>
      </c>
    </row>
    <row r="18" spans="1:11" s="22" customFormat="1" ht="15">
      <c r="A18" s="18" t="s">
        <v>39</v>
      </c>
      <c r="B18" s="19" t="s">
        <v>40</v>
      </c>
      <c r="C18" s="20">
        <v>22</v>
      </c>
      <c r="D18" s="20">
        <v>274697</v>
      </c>
      <c r="E18" s="21">
        <v>864.04703865</v>
      </c>
      <c r="F18" s="21">
        <v>1921.29531416</v>
      </c>
      <c r="G18" s="21">
        <v>-1057.24827551</v>
      </c>
      <c r="H18" s="21">
        <v>79633.74595799</v>
      </c>
      <c r="I18" s="21">
        <v>80129.14508237</v>
      </c>
      <c r="J18" s="20">
        <v>0</v>
      </c>
      <c r="K18" s="21">
        <v>0</v>
      </c>
    </row>
    <row r="19" spans="1:11" s="22" customFormat="1" ht="15">
      <c r="A19" s="18" t="s">
        <v>41</v>
      </c>
      <c r="B19" s="19" t="s">
        <v>42</v>
      </c>
      <c r="C19" s="20">
        <v>21</v>
      </c>
      <c r="D19" s="20">
        <v>180961</v>
      </c>
      <c r="E19" s="21">
        <v>587.89755096</v>
      </c>
      <c r="F19" s="21">
        <v>310.3025958</v>
      </c>
      <c r="G19" s="21">
        <v>277.59495516</v>
      </c>
      <c r="H19" s="21">
        <v>23958.69678969</v>
      </c>
      <c r="I19" s="21">
        <v>23880.1325517</v>
      </c>
      <c r="J19" s="20">
        <v>0</v>
      </c>
      <c r="K19" s="21">
        <v>0</v>
      </c>
    </row>
    <row r="20" spans="1:11" s="22" customFormat="1" ht="15">
      <c r="A20" s="18" t="s">
        <v>43</v>
      </c>
      <c r="B20" s="19" t="s">
        <v>44</v>
      </c>
      <c r="C20" s="20">
        <v>5</v>
      </c>
      <c r="D20" s="20">
        <v>40773</v>
      </c>
      <c r="E20" s="21">
        <v>54.55167841</v>
      </c>
      <c r="F20" s="21">
        <v>58.1778069999999</v>
      </c>
      <c r="G20" s="21">
        <v>-3.62612858999989</v>
      </c>
      <c r="H20" s="21">
        <v>4025.86187568</v>
      </c>
      <c r="I20" s="21">
        <v>4019.52826008</v>
      </c>
      <c r="J20" s="20">
        <v>0</v>
      </c>
      <c r="K20" s="21">
        <v>0</v>
      </c>
    </row>
    <row r="21" spans="1:11" s="22" customFormat="1" ht="15">
      <c r="A21" s="18" t="s">
        <v>45</v>
      </c>
      <c r="B21" s="19" t="s">
        <v>46</v>
      </c>
      <c r="C21" s="20">
        <v>13</v>
      </c>
      <c r="D21" s="20">
        <v>228427</v>
      </c>
      <c r="E21" s="21">
        <v>4614.48793372</v>
      </c>
      <c r="F21" s="21">
        <v>9517.73835361</v>
      </c>
      <c r="G21" s="21">
        <v>-4903.25041989</v>
      </c>
      <c r="H21" s="21">
        <v>58909.81403286</v>
      </c>
      <c r="I21" s="21">
        <v>62762.19065036</v>
      </c>
      <c r="J21" s="20">
        <v>0</v>
      </c>
      <c r="K21" s="21">
        <v>0</v>
      </c>
    </row>
    <row r="22" spans="1:11" ht="30">
      <c r="A22" s="6" t="s">
        <v>47</v>
      </c>
      <c r="B22" s="17" t="s">
        <v>48</v>
      </c>
      <c r="C22" s="14">
        <f>SUM($C$6:$C$21)</f>
        <v>312</v>
      </c>
      <c r="D22" s="14">
        <f>SUM($D$6:$D$21)</f>
        <v>7259960</v>
      </c>
      <c r="E22" s="10">
        <f>SUM($E$6:$E$21)</f>
        <v>792329.8785901199</v>
      </c>
      <c r="F22" s="10">
        <f>SUM($F$6:$F$21)</f>
        <v>893841.6978707599</v>
      </c>
      <c r="G22" s="10">
        <f>SUM($G$6:$G$21)</f>
        <v>-101511.81928063973</v>
      </c>
      <c r="H22" s="10">
        <f>SUM($H$6:$H$21)</f>
        <v>1305205.2664201201</v>
      </c>
      <c r="I22" s="10">
        <f>SUM($I$6:$I$21)</f>
        <v>1414768.4929550097</v>
      </c>
      <c r="J22" s="14">
        <f>SUM($J$6:$J$21)</f>
        <v>7</v>
      </c>
      <c r="K22" s="10">
        <f>SUM($K$6:$K$21)</f>
        <v>0</v>
      </c>
    </row>
    <row r="23" spans="1:11" ht="15">
      <c r="A23" s="8"/>
      <c r="B23" s="5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2" customFormat="1" ht="15">
      <c r="A25" s="18" t="s">
        <v>15</v>
      </c>
      <c r="B25" s="19" t="s">
        <v>51</v>
      </c>
      <c r="C25" s="20">
        <v>22</v>
      </c>
      <c r="D25" s="20">
        <v>4831118</v>
      </c>
      <c r="E25" s="21">
        <v>3516.39373754</v>
      </c>
      <c r="F25" s="21">
        <v>1281.8713105</v>
      </c>
      <c r="G25" s="21">
        <v>2234.52242704</v>
      </c>
      <c r="H25" s="21">
        <v>93756.74392962</v>
      </c>
      <c r="I25" s="21">
        <v>92878.74173824</v>
      </c>
      <c r="J25" s="20">
        <v>0</v>
      </c>
      <c r="K25" s="21">
        <v>0</v>
      </c>
    </row>
    <row r="26" spans="1:11" s="22" customFormat="1" ht="15">
      <c r="A26" s="18" t="s">
        <v>17</v>
      </c>
      <c r="B26" s="19" t="s">
        <v>52</v>
      </c>
      <c r="C26" s="20">
        <v>30</v>
      </c>
      <c r="D26" s="20">
        <v>13047923</v>
      </c>
      <c r="E26" s="21">
        <v>3631.43366961</v>
      </c>
      <c r="F26" s="21">
        <v>3742.03864881</v>
      </c>
      <c r="G26" s="21">
        <v>-110.604979199996</v>
      </c>
      <c r="H26" s="21">
        <v>267581.89477114</v>
      </c>
      <c r="I26" s="21">
        <v>268968.2557444</v>
      </c>
      <c r="J26" s="20">
        <v>0</v>
      </c>
      <c r="K26" s="21">
        <v>0</v>
      </c>
    </row>
    <row r="27" spans="1:11" s="22" customFormat="1" ht="15">
      <c r="A27" s="18" t="s">
        <v>19</v>
      </c>
      <c r="B27" s="19" t="s">
        <v>53</v>
      </c>
      <c r="C27" s="20">
        <v>26</v>
      </c>
      <c r="D27" s="20">
        <v>8299513</v>
      </c>
      <c r="E27" s="21">
        <v>3760.19912182</v>
      </c>
      <c r="F27" s="21">
        <v>2426.01180277</v>
      </c>
      <c r="G27" s="21">
        <v>1334.18731905</v>
      </c>
      <c r="H27" s="21">
        <v>163175.58369706</v>
      </c>
      <c r="I27" s="21">
        <v>163273.17152463</v>
      </c>
      <c r="J27" s="20">
        <v>0</v>
      </c>
      <c r="K27" s="21">
        <v>0</v>
      </c>
    </row>
    <row r="28" spans="1:11" s="22" customFormat="1" ht="15">
      <c r="A28" s="18" t="s">
        <v>21</v>
      </c>
      <c r="B28" s="19" t="s">
        <v>54</v>
      </c>
      <c r="C28" s="20">
        <v>29</v>
      </c>
      <c r="D28" s="20">
        <v>11956147</v>
      </c>
      <c r="E28" s="21">
        <v>5234.55978018</v>
      </c>
      <c r="F28" s="21">
        <v>3233.67806005</v>
      </c>
      <c r="G28" s="21">
        <v>2000.88172013</v>
      </c>
      <c r="H28" s="21">
        <v>245496.15241981</v>
      </c>
      <c r="I28" s="21">
        <v>244793.74959203</v>
      </c>
      <c r="J28" s="20">
        <v>0</v>
      </c>
      <c r="K28" s="21">
        <v>0</v>
      </c>
    </row>
    <row r="29" spans="1:11" s="22" customFormat="1" ht="15">
      <c r="A29" s="18" t="s">
        <v>23</v>
      </c>
      <c r="B29" s="19" t="s">
        <v>55</v>
      </c>
      <c r="C29" s="20">
        <v>24</v>
      </c>
      <c r="D29" s="20">
        <v>14684798</v>
      </c>
      <c r="E29" s="21">
        <v>6874.35024761</v>
      </c>
      <c r="F29" s="21">
        <v>4195.8807189</v>
      </c>
      <c r="G29" s="21">
        <v>2678.46952871</v>
      </c>
      <c r="H29" s="21">
        <v>198483.22050056</v>
      </c>
      <c r="I29" s="21">
        <v>198073.90925488</v>
      </c>
      <c r="J29" s="20">
        <v>0</v>
      </c>
      <c r="K29" s="21">
        <v>0</v>
      </c>
    </row>
    <row r="30" spans="1:11" s="22" customFormat="1" ht="15">
      <c r="A30" s="18" t="s">
        <v>25</v>
      </c>
      <c r="B30" s="19" t="s">
        <v>56</v>
      </c>
      <c r="C30" s="20">
        <v>9</v>
      </c>
      <c r="D30" s="20">
        <v>785733</v>
      </c>
      <c r="E30" s="21">
        <v>428.0142439</v>
      </c>
      <c r="F30" s="21">
        <v>173.39203287</v>
      </c>
      <c r="G30" s="21">
        <v>254.62221103</v>
      </c>
      <c r="H30" s="21">
        <v>18581.4366395</v>
      </c>
      <c r="I30" s="21">
        <v>18466.0233311</v>
      </c>
      <c r="J30" s="20">
        <v>0</v>
      </c>
      <c r="K30" s="21">
        <v>0</v>
      </c>
    </row>
    <row r="31" spans="1:11" s="22" customFormat="1" ht="15">
      <c r="A31" s="18" t="s">
        <v>27</v>
      </c>
      <c r="B31" s="19" t="s">
        <v>57</v>
      </c>
      <c r="C31" s="20">
        <v>23</v>
      </c>
      <c r="D31" s="20">
        <v>5308373</v>
      </c>
      <c r="E31" s="21">
        <v>2539.94836211</v>
      </c>
      <c r="F31" s="21">
        <v>1248.92428669</v>
      </c>
      <c r="G31" s="21">
        <v>1291.02407542</v>
      </c>
      <c r="H31" s="21">
        <v>117251.11549979</v>
      </c>
      <c r="I31" s="21">
        <v>116627.69392307</v>
      </c>
      <c r="J31" s="20">
        <v>0</v>
      </c>
      <c r="K31" s="21">
        <v>0</v>
      </c>
    </row>
    <row r="32" spans="1:11" s="22" customFormat="1" ht="15">
      <c r="A32" s="18" t="s">
        <v>29</v>
      </c>
      <c r="B32" s="19" t="s">
        <v>58</v>
      </c>
      <c r="C32" s="20">
        <v>27</v>
      </c>
      <c r="D32" s="20">
        <v>5159456</v>
      </c>
      <c r="E32" s="21">
        <v>2110.9319524</v>
      </c>
      <c r="F32" s="21">
        <v>2061.98898279</v>
      </c>
      <c r="G32" s="21">
        <v>48.9429696099987</v>
      </c>
      <c r="H32" s="21">
        <v>113547.57440662</v>
      </c>
      <c r="I32" s="21">
        <v>114010.50081356</v>
      </c>
      <c r="J32" s="20">
        <v>0</v>
      </c>
      <c r="K32" s="21">
        <v>0</v>
      </c>
    </row>
    <row r="33" spans="1:11" s="22" customFormat="1" ht="15">
      <c r="A33" s="18" t="s">
        <v>31</v>
      </c>
      <c r="B33" s="19" t="s">
        <v>59</v>
      </c>
      <c r="C33" s="20">
        <v>140</v>
      </c>
      <c r="D33" s="20">
        <v>14315827</v>
      </c>
      <c r="E33" s="21">
        <v>7167.1439228</v>
      </c>
      <c r="F33" s="21">
        <v>4020.29093761</v>
      </c>
      <c r="G33" s="21">
        <v>3146.85298519</v>
      </c>
      <c r="H33" s="21">
        <v>220141.60621553</v>
      </c>
      <c r="I33" s="21">
        <v>219524.05327246</v>
      </c>
      <c r="J33" s="20">
        <v>0</v>
      </c>
      <c r="K33" s="21">
        <v>0</v>
      </c>
    </row>
    <row r="34" spans="1:11" s="22" customFormat="1" ht="15">
      <c r="A34" s="18" t="s">
        <v>33</v>
      </c>
      <c r="B34" s="19" t="s">
        <v>60</v>
      </c>
      <c r="C34" s="20">
        <v>42</v>
      </c>
      <c r="D34" s="20">
        <v>15423310</v>
      </c>
      <c r="E34" s="21">
        <v>1587.50349222</v>
      </c>
      <c r="F34" s="21">
        <v>1728.64902674</v>
      </c>
      <c r="G34" s="21">
        <v>-141.14553452</v>
      </c>
      <c r="H34" s="21">
        <v>179802.65130721</v>
      </c>
      <c r="I34" s="21">
        <v>180590.33219213</v>
      </c>
      <c r="J34" s="20">
        <v>0</v>
      </c>
      <c r="K34" s="21">
        <v>0</v>
      </c>
    </row>
    <row r="35" spans="1:11" s="22" customFormat="1" ht="15">
      <c r="A35" s="18" t="s">
        <v>35</v>
      </c>
      <c r="B35" s="19" t="s">
        <v>61</v>
      </c>
      <c r="C35" s="20">
        <v>37</v>
      </c>
      <c r="D35" s="20">
        <v>13161385</v>
      </c>
      <c r="E35" s="21">
        <v>5304.88381815</v>
      </c>
      <c r="F35" s="21">
        <v>3951.37160368</v>
      </c>
      <c r="G35" s="21">
        <v>1353.51221447</v>
      </c>
      <c r="H35" s="21">
        <v>290269.64834617</v>
      </c>
      <c r="I35" s="21">
        <v>291155.59207798</v>
      </c>
      <c r="J35" s="20">
        <v>0</v>
      </c>
      <c r="K35" s="21">
        <v>0</v>
      </c>
    </row>
    <row r="36" spans="1:11" ht="15">
      <c r="A36" s="6" t="s">
        <v>47</v>
      </c>
      <c r="B36" s="6" t="s">
        <v>62</v>
      </c>
      <c r="C36" s="14">
        <f>SUM($C$25:$C$35)</f>
        <v>409</v>
      </c>
      <c r="D36" s="14">
        <f>SUM($D$25:$D$35)</f>
        <v>106973583</v>
      </c>
      <c r="E36" s="10">
        <f>SUM($E$25:$E$35)</f>
        <v>42155.36234834</v>
      </c>
      <c r="F36" s="10">
        <f>SUM($F$25:$F$35)</f>
        <v>28064.09741141</v>
      </c>
      <c r="G36" s="10">
        <f>SUM($G$25:$G$35)</f>
        <v>14091.264936930003</v>
      </c>
      <c r="H36" s="10">
        <f>SUM($H$25:$H$35)</f>
        <v>1908087.6277330103</v>
      </c>
      <c r="I36" s="10">
        <f>SUM($I$25:$I$35)</f>
        <v>1908362.0234644802</v>
      </c>
      <c r="J36" s="14">
        <f>SUM($J$25:$J$35)</f>
        <v>0</v>
      </c>
      <c r="K36" s="10">
        <f>SUM($K$25:$K$35)</f>
        <v>0</v>
      </c>
    </row>
    <row r="37" spans="1:11" ht="15">
      <c r="A37" s="8"/>
      <c r="B37" s="5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2" customFormat="1" ht="15">
      <c r="A39" s="18" t="s">
        <v>15</v>
      </c>
      <c r="B39" s="19" t="s">
        <v>65</v>
      </c>
      <c r="C39" s="20">
        <v>20</v>
      </c>
      <c r="D39" s="20">
        <v>531595</v>
      </c>
      <c r="E39" s="21">
        <v>502.83385681</v>
      </c>
      <c r="F39" s="21">
        <v>420.562098</v>
      </c>
      <c r="G39" s="21">
        <v>82.2717588100004</v>
      </c>
      <c r="H39" s="21">
        <v>25401.244071</v>
      </c>
      <c r="I39" s="21">
        <v>25373.14027483</v>
      </c>
      <c r="J39" s="20">
        <v>1</v>
      </c>
      <c r="K39" s="21">
        <v>0</v>
      </c>
    </row>
    <row r="40" spans="1:11" s="22" customFormat="1" ht="15">
      <c r="A40" s="18" t="s">
        <v>17</v>
      </c>
      <c r="B40" s="19" t="s">
        <v>66</v>
      </c>
      <c r="C40" s="20">
        <v>31</v>
      </c>
      <c r="D40" s="20">
        <v>5330143</v>
      </c>
      <c r="E40" s="21">
        <v>2604.51568488</v>
      </c>
      <c r="F40" s="21">
        <v>2250.4840547</v>
      </c>
      <c r="G40" s="21">
        <v>354.031630180001</v>
      </c>
      <c r="H40" s="21">
        <v>175013.99220036</v>
      </c>
      <c r="I40" s="21">
        <v>175519.490738</v>
      </c>
      <c r="J40" s="20">
        <v>2</v>
      </c>
      <c r="K40" s="21">
        <v>9.3273</v>
      </c>
    </row>
    <row r="41" spans="1:11" s="22" customFormat="1" ht="15">
      <c r="A41" s="18" t="s">
        <v>19</v>
      </c>
      <c r="B41" s="19" t="s">
        <v>67</v>
      </c>
      <c r="C41" s="20">
        <v>29</v>
      </c>
      <c r="D41" s="20">
        <v>4341033</v>
      </c>
      <c r="E41" s="21">
        <v>4220.56335548</v>
      </c>
      <c r="F41" s="21">
        <v>3726.95548901</v>
      </c>
      <c r="G41" s="21">
        <v>493.607866469996</v>
      </c>
      <c r="H41" s="21">
        <v>214075.74250482</v>
      </c>
      <c r="I41" s="21">
        <v>214199.56180559</v>
      </c>
      <c r="J41" s="20">
        <v>0</v>
      </c>
      <c r="K41" s="21">
        <v>0</v>
      </c>
    </row>
    <row r="42" spans="1:11" s="22" customFormat="1" ht="15">
      <c r="A42" s="18" t="s">
        <v>21</v>
      </c>
      <c r="B42" s="19" t="s">
        <v>68</v>
      </c>
      <c r="C42" s="20">
        <v>16</v>
      </c>
      <c r="D42" s="20">
        <v>1415518</v>
      </c>
      <c r="E42" s="21">
        <v>6775.2132708</v>
      </c>
      <c r="F42" s="21">
        <v>451.02548858</v>
      </c>
      <c r="G42" s="21">
        <v>6324.18778222</v>
      </c>
      <c r="H42" s="21">
        <v>42018.026096</v>
      </c>
      <c r="I42" s="21">
        <v>39780.8212097</v>
      </c>
      <c r="J42" s="20">
        <v>0</v>
      </c>
      <c r="K42" s="21">
        <v>0</v>
      </c>
    </row>
    <row r="43" spans="1:11" s="22" customFormat="1" ht="15">
      <c r="A43" s="18" t="s">
        <v>23</v>
      </c>
      <c r="B43" s="19" t="s">
        <v>69</v>
      </c>
      <c r="C43" s="20">
        <v>27</v>
      </c>
      <c r="D43" s="20">
        <v>451213</v>
      </c>
      <c r="E43" s="21">
        <v>20691.08508183</v>
      </c>
      <c r="F43" s="21">
        <v>10515.5301706</v>
      </c>
      <c r="G43" s="21">
        <v>10175.55491123</v>
      </c>
      <c r="H43" s="21">
        <v>109361.28015645</v>
      </c>
      <c r="I43" s="21">
        <v>120238.45395606</v>
      </c>
      <c r="J43" s="20">
        <v>0</v>
      </c>
      <c r="K43" s="21">
        <v>0</v>
      </c>
    </row>
    <row r="44" spans="1:11" s="22" customFormat="1" ht="15">
      <c r="A44" s="18" t="s">
        <v>25</v>
      </c>
      <c r="B44" s="19" t="s">
        <v>70</v>
      </c>
      <c r="C44" s="20">
        <v>22</v>
      </c>
      <c r="D44" s="20">
        <v>375920</v>
      </c>
      <c r="E44" s="21">
        <v>2014.50081388</v>
      </c>
      <c r="F44" s="21">
        <v>793.70473916</v>
      </c>
      <c r="G44" s="21">
        <v>1220.79607472</v>
      </c>
      <c r="H44" s="21">
        <v>21912.39995162</v>
      </c>
      <c r="I44" s="21">
        <v>21727.88181319</v>
      </c>
      <c r="J44" s="20">
        <v>2</v>
      </c>
      <c r="K44" s="21">
        <v>25.8129</v>
      </c>
    </row>
    <row r="45" spans="1:11" ht="15">
      <c r="A45" s="6" t="s">
        <v>47</v>
      </c>
      <c r="B45" s="6" t="s">
        <v>71</v>
      </c>
      <c r="C45" s="14">
        <f>SUM($C$39:$C$44)</f>
        <v>145</v>
      </c>
      <c r="D45" s="14">
        <f>SUM($D$39:$D$44)</f>
        <v>12445422</v>
      </c>
      <c r="E45" s="10">
        <f>SUM($E$39:$E$44)</f>
        <v>36808.712063679995</v>
      </c>
      <c r="F45" s="10">
        <f>SUM($F$39:$F$44)</f>
        <v>18158.262040049998</v>
      </c>
      <c r="G45" s="10">
        <f>SUM($G$39:$G$44)</f>
        <v>18650.450023629997</v>
      </c>
      <c r="H45" s="10">
        <f>SUM($H$39:$H$44)</f>
        <v>587782.68498025</v>
      </c>
      <c r="I45" s="10">
        <f>SUM($I$39:$I$44)</f>
        <v>596839.3497973699</v>
      </c>
      <c r="J45" s="14">
        <f>SUM($J$39:$J$44)</f>
        <v>5</v>
      </c>
      <c r="K45" s="10">
        <f>SUM($K$39:$K$44)</f>
        <v>35.1402</v>
      </c>
    </row>
    <row r="46" spans="1:11" ht="15">
      <c r="A46" s="8"/>
      <c r="B46" s="5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2" customFormat="1" ht="15">
      <c r="A48" s="18" t="s">
        <v>15</v>
      </c>
      <c r="B48" s="19" t="s">
        <v>74</v>
      </c>
      <c r="C48" s="20">
        <v>26</v>
      </c>
      <c r="D48" s="20">
        <v>2799015</v>
      </c>
      <c r="E48" s="21">
        <v>231.76941316</v>
      </c>
      <c r="F48" s="21">
        <v>130.81785223</v>
      </c>
      <c r="G48" s="21">
        <v>100.95156093</v>
      </c>
      <c r="H48" s="21">
        <v>21596.70555847</v>
      </c>
      <c r="I48" s="21">
        <v>21647.05258373</v>
      </c>
      <c r="J48" s="20">
        <v>0</v>
      </c>
      <c r="K48" s="21">
        <v>0</v>
      </c>
    </row>
    <row r="49" spans="1:11" s="22" customFormat="1" ht="15">
      <c r="A49" s="18" t="s">
        <v>17</v>
      </c>
      <c r="B49" s="19" t="s">
        <v>75</v>
      </c>
      <c r="C49" s="20">
        <v>10</v>
      </c>
      <c r="D49" s="20">
        <v>2944907</v>
      </c>
      <c r="E49" s="21">
        <v>124.3145829</v>
      </c>
      <c r="F49" s="21">
        <v>57.46066429</v>
      </c>
      <c r="G49" s="21">
        <v>66.8539186100001</v>
      </c>
      <c r="H49" s="21">
        <v>16729.6282484</v>
      </c>
      <c r="I49" s="21">
        <v>16768.1663306</v>
      </c>
      <c r="J49" s="20">
        <v>0</v>
      </c>
      <c r="K49" s="21">
        <v>0</v>
      </c>
    </row>
    <row r="50" spans="1:11" ht="15">
      <c r="A50" s="6" t="s">
        <v>47</v>
      </c>
      <c r="B50" s="6" t="s">
        <v>76</v>
      </c>
      <c r="C50" s="14">
        <f>SUM($C$48:$C$49)</f>
        <v>36</v>
      </c>
      <c r="D50" s="14">
        <f>SUM($D$48:$D$49)</f>
        <v>5743922</v>
      </c>
      <c r="E50" s="10">
        <f>SUM($E$48:$E$49)</f>
        <v>356.08399606</v>
      </c>
      <c r="F50" s="10">
        <f>SUM($F$48:$F$49)</f>
        <v>188.27851651999998</v>
      </c>
      <c r="G50" s="10">
        <f>SUM($G$48:$G$49)</f>
        <v>167.80547954000008</v>
      </c>
      <c r="H50" s="10">
        <f>SUM($H$48:$H$49)</f>
        <v>38326.333806869996</v>
      </c>
      <c r="I50" s="10">
        <f>SUM($I$48:$I$49)</f>
        <v>38415.218914330006</v>
      </c>
      <c r="J50" s="14">
        <f>SUM($J$48:$J$49)</f>
        <v>0</v>
      </c>
      <c r="K50" s="10">
        <f>SUM($K$48:$K$49)</f>
        <v>0</v>
      </c>
    </row>
    <row r="51" spans="1:11" ht="15">
      <c r="A51" s="8"/>
      <c r="B51" s="5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2" customFormat="1" ht="15">
      <c r="A53" s="18" t="s">
        <v>15</v>
      </c>
      <c r="B53" s="19" t="s">
        <v>79</v>
      </c>
      <c r="C53" s="20">
        <v>189</v>
      </c>
      <c r="D53" s="20">
        <v>5388470</v>
      </c>
      <c r="E53" s="21">
        <v>3908.52715581</v>
      </c>
      <c r="F53" s="21">
        <v>2226.1647597</v>
      </c>
      <c r="G53" s="21">
        <v>1682.36239611</v>
      </c>
      <c r="H53" s="21">
        <v>184028.12084196</v>
      </c>
      <c r="I53" s="21">
        <v>183557.65494284</v>
      </c>
      <c r="J53" s="20">
        <v>0</v>
      </c>
      <c r="K53" s="21">
        <v>0</v>
      </c>
    </row>
    <row r="54" spans="1:11" s="22" customFormat="1" ht="15">
      <c r="A54" s="18" t="s">
        <v>17</v>
      </c>
      <c r="B54" s="19" t="s">
        <v>80</v>
      </c>
      <c r="C54" s="20">
        <v>13</v>
      </c>
      <c r="D54" s="20">
        <v>4806140</v>
      </c>
      <c r="E54" s="21">
        <v>305.1386232</v>
      </c>
      <c r="F54" s="21">
        <v>129.8478103</v>
      </c>
      <c r="G54" s="21">
        <v>175.2908129</v>
      </c>
      <c r="H54" s="21">
        <v>23798.8296168</v>
      </c>
      <c r="I54" s="21">
        <v>24010.5679647</v>
      </c>
      <c r="J54" s="20">
        <v>0</v>
      </c>
      <c r="K54" s="21">
        <v>0</v>
      </c>
    </row>
    <row r="55" spans="1:11" s="22" customFormat="1" ht="15">
      <c r="A55" s="18" t="s">
        <v>19</v>
      </c>
      <c r="B55" s="19" t="s">
        <v>81</v>
      </c>
      <c r="C55" s="20">
        <v>172</v>
      </c>
      <c r="D55" s="20">
        <v>12462054</v>
      </c>
      <c r="E55" s="21">
        <v>12251.0854249</v>
      </c>
      <c r="F55" s="21">
        <v>9009.1665961</v>
      </c>
      <c r="G55" s="21">
        <v>3241.91882879999</v>
      </c>
      <c r="H55" s="21">
        <v>560724.12259285</v>
      </c>
      <c r="I55" s="21">
        <v>561752.52271015</v>
      </c>
      <c r="J55" s="20">
        <v>0</v>
      </c>
      <c r="K55" s="21">
        <v>0</v>
      </c>
    </row>
    <row r="56" spans="1:11" s="22" customFormat="1" ht="15">
      <c r="A56" s="18" t="s">
        <v>21</v>
      </c>
      <c r="B56" s="19" t="s">
        <v>82</v>
      </c>
      <c r="C56" s="20">
        <v>51</v>
      </c>
      <c r="D56" s="20">
        <v>1404536</v>
      </c>
      <c r="E56" s="21">
        <v>265.38592125</v>
      </c>
      <c r="F56" s="21">
        <v>645.26258969</v>
      </c>
      <c r="G56" s="21">
        <v>-379.87666844</v>
      </c>
      <c r="H56" s="21">
        <v>22016.7421461</v>
      </c>
      <c r="I56" s="21">
        <v>22826.61724804</v>
      </c>
      <c r="J56" s="20">
        <v>0</v>
      </c>
      <c r="K56" s="21">
        <v>0</v>
      </c>
    </row>
    <row r="57" spans="1:11" ht="15">
      <c r="A57" s="6" t="s">
        <v>47</v>
      </c>
      <c r="B57" s="6" t="s">
        <v>83</v>
      </c>
      <c r="C57" s="14">
        <f>SUM($C$53:$C$56)</f>
        <v>425</v>
      </c>
      <c r="D57" s="14">
        <f>SUM($D$53:$D$56)</f>
        <v>24061200</v>
      </c>
      <c r="E57" s="10">
        <f>SUM($E$53:$E$56)</f>
        <v>16730.13712516</v>
      </c>
      <c r="F57" s="10">
        <f>SUM($F$53:$F$56)</f>
        <v>12010.44175579</v>
      </c>
      <c r="G57" s="10">
        <f>SUM($G$53:$G$56)</f>
        <v>4719.695369369991</v>
      </c>
      <c r="H57" s="10">
        <f>SUM($H$53:$H$56)</f>
        <v>790567.8151977101</v>
      </c>
      <c r="I57" s="10">
        <f>SUM($I$53:$I$56)</f>
        <v>792147.3628657301</v>
      </c>
      <c r="J57" s="14">
        <f>SUM($J$53:$J$56)</f>
        <v>0</v>
      </c>
      <c r="K57" s="10">
        <f>SUM($K$53:$K$56)</f>
        <v>0</v>
      </c>
    </row>
    <row r="58" spans="1:11" ht="15">
      <c r="A58" s="8"/>
      <c r="B58" s="5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7" t="s">
        <v>47</v>
      </c>
      <c r="B59" s="7" t="s">
        <v>84</v>
      </c>
      <c r="C59" s="16">
        <f>SUM($C$6:$C$21)+SUM($C$25:$C$35)+SUM($C$39:$C$44)+SUM($C$48:$C$49)+SUM($C$53:$C$56)</f>
        <v>1327</v>
      </c>
      <c r="D59" s="16">
        <f>SUM($D$6:$D$21)+SUM($D$25:$D$35)+SUM($D$39:$D$44)+SUM($D$48:$D$49)+SUM($D$53:$D$56)</f>
        <v>156484087</v>
      </c>
      <c r="E59" s="12">
        <f>SUM($E$6:$E$21)+SUM($E$25:$E$35)+SUM($E$39:$E$44)+SUM($E$48:$E$49)+SUM($E$53:$E$56)</f>
        <v>888380.1741233598</v>
      </c>
      <c r="F59" s="12">
        <f>SUM($F$6:$F$21)+SUM($F$25:$F$35)+SUM($F$39:$F$44)+SUM($F$48:$F$49)+SUM($F$53:$F$56)</f>
        <v>952262.7775945299</v>
      </c>
      <c r="G59" s="12">
        <f>SUM($G$6:$G$21)+SUM($G$25:$G$35)+SUM($G$39:$G$44)+SUM($G$48:$G$49)+SUM($G$53:$G$56)</f>
        <v>-63882.60347116974</v>
      </c>
      <c r="H59" s="12">
        <f>SUM($H$6:$H$21)+SUM($H$25:$H$35)+SUM($H$39:$H$44)+SUM($H$48:$H$49)+SUM($H$53:$H$56)</f>
        <v>4629969.728137961</v>
      </c>
      <c r="I59" s="12">
        <f>SUM($I$6:$I$21)+SUM($I$25:$I$35)+SUM($I$39:$I$44)+SUM($I$48:$I$49)+SUM($I$53:$I$56)</f>
        <v>4750532.44799692</v>
      </c>
      <c r="J59" s="16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8"/>
      <c r="B60" s="5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2" customFormat="1" ht="15">
      <c r="A63" s="18" t="s">
        <v>15</v>
      </c>
      <c r="B63" s="19" t="s">
        <v>87</v>
      </c>
      <c r="C63" s="20">
        <v>84</v>
      </c>
      <c r="D63" s="20">
        <v>97531</v>
      </c>
      <c r="E63" s="21">
        <v>0</v>
      </c>
      <c r="F63" s="21">
        <v>1371.115041</v>
      </c>
      <c r="G63" s="21">
        <v>-1371.115041</v>
      </c>
      <c r="H63" s="21">
        <v>16723.47031061</v>
      </c>
      <c r="I63" s="21">
        <v>17168.28825889</v>
      </c>
      <c r="J63" s="20">
        <v>0</v>
      </c>
      <c r="K63" s="21">
        <v>0</v>
      </c>
    </row>
    <row r="64" spans="1:11" s="22" customFormat="1" ht="15">
      <c r="A64" s="18" t="s">
        <v>17</v>
      </c>
      <c r="B64" s="19" t="s">
        <v>88</v>
      </c>
      <c r="C64" s="20">
        <v>0</v>
      </c>
      <c r="D64" s="20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</row>
    <row r="65" spans="1:11" s="22" customFormat="1" ht="15">
      <c r="A65" s="18" t="s">
        <v>19</v>
      </c>
      <c r="B65" s="19" t="s">
        <v>89</v>
      </c>
      <c r="C65" s="20">
        <v>7</v>
      </c>
      <c r="D65" s="20">
        <v>52</v>
      </c>
      <c r="E65" s="21">
        <v>0</v>
      </c>
      <c r="F65" s="21">
        <v>639.1421709</v>
      </c>
      <c r="G65" s="21">
        <v>-639.1421709</v>
      </c>
      <c r="H65" s="21">
        <v>1568.778895</v>
      </c>
      <c r="I65" s="21">
        <v>1563.428807</v>
      </c>
      <c r="J65" s="20">
        <v>0</v>
      </c>
      <c r="K65" s="21">
        <v>0</v>
      </c>
    </row>
    <row r="66" spans="1:11" s="22" customFormat="1" ht="15">
      <c r="A66" s="18" t="s">
        <v>21</v>
      </c>
      <c r="B66" s="19" t="s">
        <v>90</v>
      </c>
      <c r="C66" s="20">
        <v>1</v>
      </c>
      <c r="D66" s="20">
        <v>222870</v>
      </c>
      <c r="E66" s="21">
        <v>20.63</v>
      </c>
      <c r="F66" s="21">
        <v>53.29</v>
      </c>
      <c r="G66" s="21">
        <v>-32.66</v>
      </c>
      <c r="H66" s="21">
        <v>5286.82</v>
      </c>
      <c r="I66" s="21">
        <v>5319.69</v>
      </c>
      <c r="J66" s="20">
        <v>0</v>
      </c>
      <c r="K66" s="21">
        <v>0</v>
      </c>
    </row>
    <row r="67" spans="1:11" ht="15">
      <c r="A67" s="6" t="s">
        <v>47</v>
      </c>
      <c r="B67" s="6" t="s">
        <v>91</v>
      </c>
      <c r="C67" s="14">
        <f>SUM($C$63:$C$66)</f>
        <v>92</v>
      </c>
      <c r="D67" s="14">
        <f>SUM($D$63:$D$66)</f>
        <v>320453</v>
      </c>
      <c r="E67" s="10">
        <f>SUM($E$63:$E$66)</f>
        <v>20.63</v>
      </c>
      <c r="F67" s="10">
        <f>SUM($F$63:$F$66)</f>
        <v>2063.5472119</v>
      </c>
      <c r="G67" s="10">
        <f>SUM($G$63:$G$66)</f>
        <v>-2042.9172119000002</v>
      </c>
      <c r="H67" s="10">
        <f>SUM($H$63:$H$66)</f>
        <v>23579.069205609998</v>
      </c>
      <c r="I67" s="10">
        <f>SUM($I$63:$I$66)</f>
        <v>24051.40706589</v>
      </c>
      <c r="J67" s="14">
        <f>SUM($J$63:$J$66)</f>
        <v>0</v>
      </c>
      <c r="K67" s="10">
        <f>SUM($K$63:$K$66)</f>
        <v>0</v>
      </c>
    </row>
    <row r="68" spans="1:11" ht="15">
      <c r="A68" s="8"/>
      <c r="B68" s="5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2" customFormat="1" ht="15">
      <c r="A70" s="18" t="s">
        <v>15</v>
      </c>
      <c r="B70" s="19" t="s">
        <v>60</v>
      </c>
      <c r="C70" s="20">
        <v>19</v>
      </c>
      <c r="D70" s="20">
        <v>287282</v>
      </c>
      <c r="E70" s="21">
        <v>0</v>
      </c>
      <c r="F70" s="21">
        <v>27.70811688</v>
      </c>
      <c r="G70" s="21">
        <v>-27.70811688</v>
      </c>
      <c r="H70" s="21">
        <v>3815.24374979</v>
      </c>
      <c r="I70" s="21">
        <v>3849.42048192</v>
      </c>
      <c r="J70" s="20">
        <v>0</v>
      </c>
      <c r="K70" s="21">
        <v>0</v>
      </c>
    </row>
    <row r="71" spans="1:11" s="22" customFormat="1" ht="15">
      <c r="A71" s="18" t="s">
        <v>17</v>
      </c>
      <c r="B71" s="19" t="s">
        <v>92</v>
      </c>
      <c r="C71" s="20">
        <v>1</v>
      </c>
      <c r="D71" s="20">
        <v>1738</v>
      </c>
      <c r="E71" s="21">
        <v>0</v>
      </c>
      <c r="F71" s="21">
        <v>206.02</v>
      </c>
      <c r="G71" s="21">
        <v>-206.02</v>
      </c>
      <c r="H71" s="21">
        <v>114.37</v>
      </c>
      <c r="I71" s="21">
        <v>273</v>
      </c>
      <c r="J71" s="20">
        <v>0</v>
      </c>
      <c r="K71" s="21">
        <v>0</v>
      </c>
    </row>
    <row r="72" spans="1:11" ht="15">
      <c r="A72" s="6" t="s">
        <v>47</v>
      </c>
      <c r="B72" s="6" t="s">
        <v>93</v>
      </c>
      <c r="C72" s="14">
        <f>SUM($C$70:$C$71)</f>
        <v>20</v>
      </c>
      <c r="D72" s="14">
        <f>SUM($D$70:$D$71)</f>
        <v>289020</v>
      </c>
      <c r="E72" s="10">
        <f>SUM($E$70:$E$71)</f>
        <v>0</v>
      </c>
      <c r="F72" s="10">
        <f>SUM($F$70:$F$71)</f>
        <v>233.72811688000002</v>
      </c>
      <c r="G72" s="10">
        <f>SUM($G$70:$G$71)</f>
        <v>-233.72811688000002</v>
      </c>
      <c r="H72" s="10">
        <f>SUM($H$70:$H$71)</f>
        <v>3929.61374979</v>
      </c>
      <c r="I72" s="10">
        <f>SUM($I$70:$I$71)</f>
        <v>4122.42048192</v>
      </c>
      <c r="J72" s="14">
        <f>SUM($J$70:$J$71)</f>
        <v>0</v>
      </c>
      <c r="K72" s="10">
        <f>SUM($K$70:$K$71)</f>
        <v>0</v>
      </c>
    </row>
    <row r="73" spans="1:11" ht="15">
      <c r="A73" s="8"/>
      <c r="B73" s="4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2" customFormat="1" ht="15">
      <c r="A74" s="18" t="s">
        <v>63</v>
      </c>
      <c r="B74" s="19" t="s">
        <v>78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</row>
    <row r="75" spans="1:11" ht="15">
      <c r="A75" s="8"/>
      <c r="B75" s="8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7" t="s">
        <v>47</v>
      </c>
      <c r="B76" s="7" t="s">
        <v>94</v>
      </c>
      <c r="C76" s="16">
        <f>SUM($C$63:$C$66)+SUM($C$70:$C$71)+SUM($C$74:$C$74)</f>
        <v>112</v>
      </c>
      <c r="D76" s="16">
        <f>SUM($D$63:$D$66)+SUM($D$70:$D$71)+SUM($D$74:$D$74)</f>
        <v>609473</v>
      </c>
      <c r="E76" s="12">
        <f>SUM($E$63:$E$66)+SUM($E$70:$E$71)+SUM($E$74:$E$74)</f>
        <v>20.63</v>
      </c>
      <c r="F76" s="12">
        <f>SUM($F$63:$F$66)+SUM($F$70:$F$71)+SUM($F$74:$F$74)</f>
        <v>2297.27532878</v>
      </c>
      <c r="G76" s="12">
        <f>SUM($G$63:$G$66)+SUM($G$70:$G$71)+SUM($G$74:$G$74)</f>
        <v>-2276.6453287800005</v>
      </c>
      <c r="H76" s="12">
        <f>SUM($H$63:$H$66)+SUM($H$70:$H$71)+SUM($H$74:$H$74)</f>
        <v>27508.6829554</v>
      </c>
      <c r="I76" s="12">
        <f>SUM($I$63:$I$66)+SUM($I$70:$I$71)+SUM($I$74:$I$74)</f>
        <v>28173.827547809997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2" customFormat="1" ht="15">
      <c r="A79" s="18" t="s">
        <v>13</v>
      </c>
      <c r="B79" s="19" t="s">
        <v>14</v>
      </c>
      <c r="C79" s="20">
        <v>12</v>
      </c>
      <c r="D79" s="20">
        <v>2627</v>
      </c>
      <c r="E79" s="21">
        <v>0.0153999999999996</v>
      </c>
      <c r="F79" s="21">
        <v>32.3562999999999</v>
      </c>
      <c r="G79" s="21">
        <v>-32.3408999999999</v>
      </c>
      <c r="H79" s="21">
        <v>276.8074</v>
      </c>
      <c r="I79" s="21">
        <v>308.9635</v>
      </c>
      <c r="J79" s="20">
        <v>0</v>
      </c>
      <c r="K79" s="21">
        <v>0</v>
      </c>
    </row>
    <row r="80" spans="1:11" s="22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2" customFormat="1" ht="15">
      <c r="A81" s="18" t="s">
        <v>49</v>
      </c>
      <c r="B81" s="19" t="s">
        <v>50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s="22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2" customFormat="1" ht="15">
      <c r="A83" s="18" t="s">
        <v>63</v>
      </c>
      <c r="B83" s="19" t="s">
        <v>78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ht="15">
      <c r="A84" s="8"/>
      <c r="B84" s="8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7" t="s">
        <v>47</v>
      </c>
      <c r="B85" s="7" t="s">
        <v>97</v>
      </c>
      <c r="C85" s="16">
        <f>SUM($C$79:$C$83)</f>
        <v>12</v>
      </c>
      <c r="D85" s="16">
        <f>SUM($D$79:$D$83)</f>
        <v>2627</v>
      </c>
      <c r="E85" s="12">
        <f>SUM($E$79:$E$83)</f>
        <v>0.0153999999999996</v>
      </c>
      <c r="F85" s="12">
        <f>SUM($F$79:$F$83)</f>
        <v>32.3562999999999</v>
      </c>
      <c r="G85" s="12">
        <f>SUM($G$79:$G$83)</f>
        <v>-32.3408999999999</v>
      </c>
      <c r="H85" s="12">
        <f>SUM($H$79:$H$83)</f>
        <v>276.8074</v>
      </c>
      <c r="I85" s="12">
        <f>SUM($I$79:$I$83)</f>
        <v>308.9635</v>
      </c>
      <c r="J85" s="16">
        <f>SUM($J$79:$J$83)</f>
        <v>0</v>
      </c>
      <c r="K85" s="12">
        <f>SUM($K$79:$K$83)</f>
        <v>0</v>
      </c>
    </row>
    <row r="86" spans="1:11" ht="15">
      <c r="A86" s="8"/>
      <c r="B86" s="4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7" t="s">
        <v>47</v>
      </c>
      <c r="B87" s="7" t="s">
        <v>98</v>
      </c>
      <c r="C87" s="16">
        <f>SUM($C$59:$C$59)+SUM($C$76:$C$76)+SUM($C$85:$C$85)</f>
        <v>1451</v>
      </c>
      <c r="D87" s="16">
        <f>SUM($D$59:$D$59)+SUM($D$76:$D$76)+SUM($D$85:$D$85)</f>
        <v>157096187</v>
      </c>
      <c r="E87" s="12">
        <f>SUM($E$59:$E$59)+SUM($E$76:$E$76)+SUM($E$85:$E$85)</f>
        <v>888400.8195233599</v>
      </c>
      <c r="F87" s="12">
        <f>SUM($F$59:$F$59)+SUM($F$76:$F$76)+SUM($F$85:$F$85)</f>
        <v>954592.4092233098</v>
      </c>
      <c r="G87" s="12">
        <f>SUM($G$59:$G$59)+SUM($G$76:$G$76)+SUM($G$85:$G$85)</f>
        <v>-66191.58969994973</v>
      </c>
      <c r="H87" s="12">
        <f>SUM($H$59:$H$59)+SUM($H$76:$H$76)+SUM($H$85:$H$85)</f>
        <v>4657755.218493361</v>
      </c>
      <c r="I87" s="12">
        <f>SUM($I$59:$I$59)+SUM($I$76:$I$76)+SUM($I$85:$I$85)</f>
        <v>4779015.23904473</v>
      </c>
      <c r="J87" s="16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8"/>
      <c r="B88" s="4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8"/>
      <c r="B89" s="5" t="s">
        <v>101</v>
      </c>
      <c r="C89" s="13">
        <v>76</v>
      </c>
      <c r="D89" s="13">
        <v>1892068</v>
      </c>
      <c r="E89" s="9">
        <v>634.76782515</v>
      </c>
      <c r="F89" s="9">
        <v>913.71178434</v>
      </c>
      <c r="G89" s="9">
        <v>-278.94395919</v>
      </c>
      <c r="H89" s="9">
        <v>69149.5835495</v>
      </c>
      <c r="I89" s="9">
        <v>69533.67495763</v>
      </c>
      <c r="J89" s="13">
        <v>0</v>
      </c>
      <c r="K89" s="9">
        <v>0</v>
      </c>
    </row>
    <row r="90" ht="15">
      <c r="J90" s="57" t="s">
        <v>127</v>
      </c>
    </row>
    <row r="91" spans="2:11" ht="15">
      <c r="B91" s="60" t="s">
        <v>100</v>
      </c>
      <c r="C91" s="60"/>
      <c r="D91" s="60"/>
      <c r="E91" s="60"/>
      <c r="F91" s="60"/>
      <c r="G91" s="60"/>
      <c r="H91" s="60"/>
      <c r="I91" s="60"/>
      <c r="J91" s="60"/>
      <c r="K91" s="60"/>
    </row>
  </sheetData>
  <mergeCells count="3">
    <mergeCell ref="A1:K1"/>
    <mergeCell ref="A2:K2"/>
    <mergeCell ref="B91:K9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819150</xdr:colOff>
                <xdr:row>0</xdr:row>
                <xdr:rowOff>57150</xdr:rowOff>
              </from>
              <to>
                <xdr:col>5</xdr:col>
                <xdr:colOff>228600</xdr:colOff>
                <xdr:row>0</xdr:row>
                <xdr:rowOff>552450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745E-9AFE-42DA-A3E3-ED56416EEB56}">
  <sheetPr>
    <pageSetUpPr fitToPage="1"/>
  </sheetPr>
  <dimension ref="A5:L42"/>
  <sheetViews>
    <sheetView workbookViewId="0" topLeftCell="A1">
      <selection activeCell="A5" sqref="A5"/>
    </sheetView>
  </sheetViews>
  <sheetFormatPr defaultColWidth="9.140625" defaultRowHeight="15"/>
  <cols>
    <col min="1" max="1" width="43.28125" style="0" customWidth="1"/>
    <col min="2" max="2" width="9.8515625" style="27" customWidth="1"/>
    <col min="3" max="3" width="10.57421875" style="27" customWidth="1"/>
    <col min="4" max="4" width="10.28125" style="27" customWidth="1"/>
    <col min="5" max="5" width="11.28125" style="27" customWidth="1"/>
    <col min="6" max="6" width="10.57421875" style="27" customWidth="1"/>
    <col min="7" max="7" width="13.57421875" style="27" customWidth="1"/>
    <col min="8" max="8" width="8.57421875" style="0" customWidth="1"/>
    <col min="9" max="9" width="11.00390625" style="0" customWidth="1"/>
  </cols>
  <sheetData>
    <row r="1" ht="15"/>
    <row r="2" ht="15"/>
    <row r="5" ht="15">
      <c r="A5" s="26" t="s">
        <v>112</v>
      </c>
    </row>
    <row r="6" ht="15">
      <c r="F6" s="49" t="s">
        <v>113</v>
      </c>
    </row>
    <row r="7" spans="1:7" ht="15">
      <c r="A7" s="28"/>
      <c r="B7" s="61" t="s">
        <v>102</v>
      </c>
      <c r="C7" s="61"/>
      <c r="D7" s="61" t="s">
        <v>103</v>
      </c>
      <c r="E7" s="61"/>
      <c r="F7" s="61" t="s">
        <v>104</v>
      </c>
      <c r="G7" s="61"/>
    </row>
    <row r="8" spans="1:7" s="31" customFormat="1" ht="30">
      <c r="A8" s="29"/>
      <c r="B8" s="30" t="s">
        <v>105</v>
      </c>
      <c r="C8" s="30" t="s">
        <v>106</v>
      </c>
      <c r="D8" s="30" t="s">
        <v>105</v>
      </c>
      <c r="E8" s="30" t="s">
        <v>106</v>
      </c>
      <c r="F8" s="30" t="s">
        <v>105</v>
      </c>
      <c r="G8" s="30" t="s">
        <v>106</v>
      </c>
    </row>
    <row r="9" spans="1:12" ht="15" customHeight="1">
      <c r="A9" s="32" t="s">
        <v>114</v>
      </c>
      <c r="B9" s="50"/>
      <c r="C9" s="50"/>
      <c r="D9" s="36"/>
      <c r="E9" s="36"/>
      <c r="F9" s="36"/>
      <c r="G9" s="36"/>
      <c r="H9" s="35"/>
      <c r="I9" s="35"/>
      <c r="J9" s="35"/>
      <c r="K9" s="35"/>
      <c r="L9" s="35"/>
    </row>
    <row r="10" spans="1:12" ht="15" customHeight="1">
      <c r="A10" s="41" t="s">
        <v>51</v>
      </c>
      <c r="B10" s="51">
        <v>1</v>
      </c>
      <c r="C10" s="50">
        <v>411</v>
      </c>
      <c r="D10" s="34">
        <v>0</v>
      </c>
      <c r="E10" s="34">
        <v>0</v>
      </c>
      <c r="F10" s="36">
        <f>B10</f>
        <v>1</v>
      </c>
      <c r="G10" s="36">
        <f>C10</f>
        <v>411</v>
      </c>
      <c r="H10" s="35"/>
      <c r="I10" s="35"/>
      <c r="J10" s="35"/>
      <c r="K10" s="35"/>
      <c r="L10" s="35"/>
    </row>
    <row r="11" spans="1:12" ht="15" customHeight="1">
      <c r="A11" s="37" t="s">
        <v>59</v>
      </c>
      <c r="B11" s="51">
        <v>4</v>
      </c>
      <c r="C11" s="50">
        <v>1629</v>
      </c>
      <c r="D11" s="34">
        <v>0</v>
      </c>
      <c r="E11" s="34">
        <v>0</v>
      </c>
      <c r="F11" s="36">
        <f aca="true" t="shared" si="0" ref="F11:G12">B11</f>
        <v>4</v>
      </c>
      <c r="G11" s="36">
        <f t="shared" si="0"/>
        <v>1629</v>
      </c>
      <c r="H11" s="35"/>
      <c r="I11" s="35"/>
      <c r="J11" s="35"/>
      <c r="K11" s="35"/>
      <c r="L11" s="35"/>
    </row>
    <row r="12" spans="1:12" ht="15" customHeight="1">
      <c r="A12" s="38" t="s">
        <v>61</v>
      </c>
      <c r="B12" s="51">
        <v>1</v>
      </c>
      <c r="C12" s="50">
        <v>463</v>
      </c>
      <c r="D12" s="34">
        <v>0</v>
      </c>
      <c r="E12" s="34">
        <v>0</v>
      </c>
      <c r="F12" s="36">
        <f t="shared" si="0"/>
        <v>1</v>
      </c>
      <c r="G12" s="36">
        <f t="shared" si="0"/>
        <v>463</v>
      </c>
      <c r="H12" s="35"/>
      <c r="I12" s="35"/>
      <c r="J12" s="35"/>
      <c r="K12" s="35"/>
      <c r="L12" s="35"/>
    </row>
    <row r="13" spans="1:12" s="26" customFormat="1" ht="15" customHeight="1">
      <c r="A13" s="32" t="s">
        <v>107</v>
      </c>
      <c r="B13" s="39">
        <f>SUM(B10:B12)</f>
        <v>6</v>
      </c>
      <c r="C13" s="39">
        <f>SUM(C10:C12)</f>
        <v>2503</v>
      </c>
      <c r="D13" s="34">
        <f>SUM(D10:D12)</f>
        <v>0</v>
      </c>
      <c r="E13" s="34">
        <v>0</v>
      </c>
      <c r="F13" s="39">
        <f>SUM(F10:F12)</f>
        <v>6</v>
      </c>
      <c r="G13" s="39">
        <f>SUM(G10:G12)</f>
        <v>2503</v>
      </c>
      <c r="H13" s="35"/>
      <c r="I13" s="35"/>
      <c r="J13" s="35"/>
      <c r="K13" s="35"/>
      <c r="L13" s="35"/>
    </row>
    <row r="14" spans="1:12" s="26" customFormat="1" ht="15" customHeight="1">
      <c r="A14" s="32" t="s">
        <v>115</v>
      </c>
      <c r="B14" s="50"/>
      <c r="C14" s="50"/>
      <c r="D14" s="50"/>
      <c r="E14" s="50"/>
      <c r="F14" s="39"/>
      <c r="G14" s="39"/>
      <c r="H14" s="35"/>
      <c r="I14" s="35"/>
      <c r="J14" s="35"/>
      <c r="K14" s="35"/>
      <c r="L14" s="35"/>
    </row>
    <row r="15" spans="1:12" s="26" customFormat="1" ht="15" customHeight="1">
      <c r="A15" s="37" t="s">
        <v>66</v>
      </c>
      <c r="B15" s="50">
        <v>1</v>
      </c>
      <c r="C15" s="50">
        <v>376</v>
      </c>
      <c r="D15" s="34">
        <v>0</v>
      </c>
      <c r="E15" s="34">
        <v>0</v>
      </c>
      <c r="F15" s="50">
        <f>B15</f>
        <v>1</v>
      </c>
      <c r="G15" s="50">
        <f>C15</f>
        <v>376</v>
      </c>
      <c r="H15" s="35"/>
      <c r="I15" s="35"/>
      <c r="J15" s="35"/>
      <c r="K15" s="35"/>
      <c r="L15" s="35"/>
    </row>
    <row r="16" spans="1:12" s="26" customFormat="1" ht="15" customHeight="1">
      <c r="A16" t="s">
        <v>68</v>
      </c>
      <c r="B16" s="50">
        <v>3</v>
      </c>
      <c r="C16" s="50">
        <v>4791</v>
      </c>
      <c r="D16" s="34">
        <v>0</v>
      </c>
      <c r="E16" s="34">
        <v>0</v>
      </c>
      <c r="F16" s="50">
        <f aca="true" t="shared" si="1" ref="F16:G17">B16</f>
        <v>3</v>
      </c>
      <c r="G16" s="50">
        <f t="shared" si="1"/>
        <v>4791</v>
      </c>
      <c r="H16" s="35"/>
      <c r="I16" s="35"/>
      <c r="J16" s="35"/>
      <c r="K16" s="35"/>
      <c r="L16" s="35"/>
    </row>
    <row r="17" spans="1:12" s="26" customFormat="1" ht="15" customHeight="1">
      <c r="A17" s="52" t="s">
        <v>69</v>
      </c>
      <c r="B17" s="50">
        <v>1</v>
      </c>
      <c r="C17" s="50">
        <v>66</v>
      </c>
      <c r="D17" s="34">
        <v>0</v>
      </c>
      <c r="E17" s="34">
        <v>0</v>
      </c>
      <c r="F17" s="50">
        <f t="shared" si="1"/>
        <v>1</v>
      </c>
      <c r="G17" s="50">
        <f t="shared" si="1"/>
        <v>66</v>
      </c>
      <c r="H17" s="35"/>
      <c r="I17" s="35"/>
      <c r="J17" s="35"/>
      <c r="K17" s="35"/>
      <c r="L17" s="35"/>
    </row>
    <row r="18" spans="1:12" s="26" customFormat="1" ht="15" customHeight="1">
      <c r="A18" s="32" t="s">
        <v>108</v>
      </c>
      <c r="B18" s="39">
        <f aca="true" t="shared" si="2" ref="B18:G18">SUM(B15:B17)</f>
        <v>5</v>
      </c>
      <c r="C18" s="39">
        <f t="shared" si="2"/>
        <v>5233</v>
      </c>
      <c r="D18" s="53">
        <f t="shared" si="2"/>
        <v>0</v>
      </c>
      <c r="E18" s="53">
        <f t="shared" si="2"/>
        <v>0</v>
      </c>
      <c r="F18" s="39">
        <f t="shared" si="2"/>
        <v>5</v>
      </c>
      <c r="G18" s="39">
        <f t="shared" si="2"/>
        <v>5233</v>
      </c>
      <c r="H18" s="35"/>
      <c r="I18" s="35"/>
      <c r="J18" s="35"/>
      <c r="K18" s="35"/>
      <c r="L18" s="35"/>
    </row>
    <row r="19" spans="1:12" ht="15" customHeight="1">
      <c r="A19" s="40" t="s">
        <v>116</v>
      </c>
      <c r="B19" s="54"/>
      <c r="C19" s="54"/>
      <c r="D19" s="54"/>
      <c r="E19" s="54"/>
      <c r="F19" s="36"/>
      <c r="G19" s="36"/>
      <c r="H19" s="35"/>
      <c r="I19" s="35"/>
      <c r="J19" s="35"/>
      <c r="K19" s="35"/>
      <c r="L19" s="35"/>
    </row>
    <row r="20" spans="1:12" ht="15" customHeight="1">
      <c r="A20" s="41" t="s">
        <v>79</v>
      </c>
      <c r="B20" s="54">
        <v>1</v>
      </c>
      <c r="C20" s="54">
        <v>6</v>
      </c>
      <c r="D20" s="34">
        <v>0</v>
      </c>
      <c r="E20" s="34">
        <v>0</v>
      </c>
      <c r="F20" s="36">
        <f>B20</f>
        <v>1</v>
      </c>
      <c r="G20" s="36">
        <f>C20</f>
        <v>6</v>
      </c>
      <c r="H20" s="35"/>
      <c r="I20" s="35"/>
      <c r="J20" s="35"/>
      <c r="K20" s="35"/>
      <c r="L20" s="35"/>
    </row>
    <row r="21" spans="1:12" ht="15" customHeight="1">
      <c r="A21" s="42" t="s">
        <v>81</v>
      </c>
      <c r="B21" s="54">
        <v>3</v>
      </c>
      <c r="C21" s="54">
        <v>42</v>
      </c>
      <c r="D21" s="34">
        <v>0</v>
      </c>
      <c r="E21" s="34">
        <v>0</v>
      </c>
      <c r="F21" s="36">
        <f aca="true" t="shared" si="3" ref="F21:G22">B21</f>
        <v>3</v>
      </c>
      <c r="G21" s="36">
        <f t="shared" si="3"/>
        <v>42</v>
      </c>
      <c r="H21" s="35"/>
      <c r="I21" s="35"/>
      <c r="J21" s="35"/>
      <c r="K21" s="35"/>
      <c r="L21" s="35"/>
    </row>
    <row r="22" spans="1:12" ht="15" customHeight="1">
      <c r="A22" s="55" t="s">
        <v>82</v>
      </c>
      <c r="B22" s="54">
        <v>1</v>
      </c>
      <c r="C22" s="54">
        <v>11</v>
      </c>
      <c r="D22" s="34">
        <v>0</v>
      </c>
      <c r="E22" s="34">
        <v>0</v>
      </c>
      <c r="F22" s="36">
        <f t="shared" si="3"/>
        <v>1</v>
      </c>
      <c r="G22" s="36">
        <f t="shared" si="3"/>
        <v>11</v>
      </c>
      <c r="H22" s="35"/>
      <c r="I22" s="35"/>
      <c r="J22" s="35"/>
      <c r="K22" s="35"/>
      <c r="L22" s="35"/>
    </row>
    <row r="23" spans="1:12" s="26" customFormat="1" ht="15" customHeight="1">
      <c r="A23" s="32" t="s">
        <v>109</v>
      </c>
      <c r="B23" s="43">
        <f aca="true" t="shared" si="4" ref="B23:G23">SUM(B20:B22)</f>
        <v>5</v>
      </c>
      <c r="C23" s="43">
        <f t="shared" si="4"/>
        <v>59</v>
      </c>
      <c r="D23" s="53">
        <f t="shared" si="4"/>
        <v>0</v>
      </c>
      <c r="E23" s="53">
        <f t="shared" si="4"/>
        <v>0</v>
      </c>
      <c r="F23" s="43">
        <f t="shared" si="4"/>
        <v>5</v>
      </c>
      <c r="G23" s="43">
        <f t="shared" si="4"/>
        <v>59</v>
      </c>
      <c r="H23" s="35"/>
      <c r="I23" s="35"/>
      <c r="J23" s="35"/>
      <c r="K23" s="35"/>
      <c r="L23" s="35"/>
    </row>
    <row r="24" spans="1:12" s="26" customFormat="1" ht="15" customHeight="1">
      <c r="A24" s="40" t="s">
        <v>117</v>
      </c>
      <c r="B24" s="43">
        <f aca="true" t="shared" si="5" ref="B24:G24">B13+B18+B23</f>
        <v>16</v>
      </c>
      <c r="C24" s="43">
        <f t="shared" si="5"/>
        <v>7795</v>
      </c>
      <c r="D24" s="43">
        <f t="shared" si="5"/>
        <v>0</v>
      </c>
      <c r="E24" s="43">
        <f t="shared" si="5"/>
        <v>0</v>
      </c>
      <c r="F24" s="43">
        <f t="shared" si="5"/>
        <v>16</v>
      </c>
      <c r="G24" s="43">
        <f t="shared" si="5"/>
        <v>7795</v>
      </c>
      <c r="H24" s="35"/>
      <c r="I24" s="35"/>
      <c r="J24" s="35"/>
      <c r="K24" s="35"/>
      <c r="L24" s="35"/>
    </row>
    <row r="25" spans="8:12" ht="15">
      <c r="H25" s="35"/>
      <c r="I25" s="35"/>
      <c r="J25" s="35"/>
      <c r="K25" s="35"/>
      <c r="L25" s="35"/>
    </row>
    <row r="26" spans="1:12" ht="15">
      <c r="A26" s="44" t="s">
        <v>110</v>
      </c>
      <c r="H26" s="35"/>
      <c r="I26" s="35"/>
      <c r="J26" s="35"/>
      <c r="K26" s="35"/>
      <c r="L26" s="35"/>
    </row>
    <row r="27" spans="1:12" ht="15">
      <c r="A27" s="45" t="s">
        <v>111</v>
      </c>
      <c r="B27" s="65"/>
      <c r="C27" s="65"/>
      <c r="D27" s="65"/>
      <c r="E27" s="65"/>
      <c r="F27" s="65"/>
      <c r="G27" s="65"/>
      <c r="H27" s="35"/>
      <c r="I27" s="35"/>
      <c r="J27" s="35"/>
      <c r="K27" s="35"/>
      <c r="L27" s="35"/>
    </row>
    <row r="28" spans="1:12" s="26" customFormat="1" ht="13.15" customHeight="1">
      <c r="A28" s="46" t="s">
        <v>114</v>
      </c>
      <c r="B28" s="62"/>
      <c r="C28" s="62"/>
      <c r="D28" s="62"/>
      <c r="E28" s="62"/>
      <c r="F28" s="62"/>
      <c r="G28" s="62"/>
      <c r="H28" s="35"/>
      <c r="I28" s="35"/>
      <c r="J28" s="35"/>
      <c r="K28" s="35"/>
      <c r="L28" s="35"/>
    </row>
    <row r="29" spans="1:12" s="26" customFormat="1" ht="15" customHeight="1">
      <c r="A29" s="52" t="s">
        <v>51</v>
      </c>
      <c r="B29" s="63" t="s">
        <v>118</v>
      </c>
      <c r="C29" s="63"/>
      <c r="D29" s="63"/>
      <c r="E29" s="63"/>
      <c r="F29" s="63"/>
      <c r="G29" s="63"/>
      <c r="H29" s="35"/>
      <c r="I29" s="35"/>
      <c r="J29" s="35"/>
      <c r="K29" s="35"/>
      <c r="L29" s="35"/>
    </row>
    <row r="30" spans="1:7" s="35" customFormat="1" ht="27" customHeight="1">
      <c r="A30" s="33" t="s">
        <v>59</v>
      </c>
      <c r="B30" s="67" t="s">
        <v>119</v>
      </c>
      <c r="C30" s="67"/>
      <c r="D30" s="67"/>
      <c r="E30" s="67"/>
      <c r="F30" s="67"/>
      <c r="G30" s="67"/>
    </row>
    <row r="31" spans="1:7" s="35" customFormat="1" ht="15" customHeight="1">
      <c r="A31" s="47" t="s">
        <v>61</v>
      </c>
      <c r="B31" s="66" t="s">
        <v>120</v>
      </c>
      <c r="C31" s="66"/>
      <c r="D31" s="66"/>
      <c r="E31" s="66"/>
      <c r="F31" s="66"/>
      <c r="G31" s="66"/>
    </row>
    <row r="32" spans="1:7" ht="15" customHeight="1">
      <c r="A32" s="32" t="s">
        <v>115</v>
      </c>
      <c r="B32" s="66"/>
      <c r="C32" s="66"/>
      <c r="D32" s="66"/>
      <c r="E32" s="66"/>
      <c r="F32" s="66"/>
      <c r="G32" s="66"/>
    </row>
    <row r="33" spans="1:7" s="35" customFormat="1" ht="15" customHeight="1">
      <c r="A33" s="37" t="s">
        <v>66</v>
      </c>
      <c r="B33" s="66" t="s">
        <v>121</v>
      </c>
      <c r="C33" s="66"/>
      <c r="D33" s="66"/>
      <c r="E33" s="66"/>
      <c r="F33" s="66"/>
      <c r="G33" s="66"/>
    </row>
    <row r="34" spans="1:7" s="35" customFormat="1" ht="30" customHeight="1">
      <c r="A34" s="56" t="s">
        <v>68</v>
      </c>
      <c r="B34" s="66" t="s">
        <v>122</v>
      </c>
      <c r="C34" s="66"/>
      <c r="D34" s="66"/>
      <c r="E34" s="66"/>
      <c r="F34" s="66"/>
      <c r="G34" s="66"/>
    </row>
    <row r="35" spans="1:7" s="35" customFormat="1" ht="15" customHeight="1">
      <c r="A35" s="52" t="s">
        <v>69</v>
      </c>
      <c r="B35" s="66" t="s">
        <v>123</v>
      </c>
      <c r="C35" s="66"/>
      <c r="D35" s="66"/>
      <c r="E35" s="66"/>
      <c r="F35" s="66"/>
      <c r="G35" s="66"/>
    </row>
    <row r="36" spans="1:11" ht="15">
      <c r="A36" s="48" t="s">
        <v>116</v>
      </c>
      <c r="B36" s="66"/>
      <c r="C36" s="66"/>
      <c r="D36" s="66"/>
      <c r="E36" s="66"/>
      <c r="F36" s="66"/>
      <c r="G36" s="66"/>
      <c r="J36" s="26"/>
      <c r="K36" s="26"/>
    </row>
    <row r="37" spans="1:11" ht="14.45" customHeight="1">
      <c r="A37" s="47" t="s">
        <v>79</v>
      </c>
      <c r="B37" s="64" t="s">
        <v>124</v>
      </c>
      <c r="C37" s="64"/>
      <c r="D37" s="64"/>
      <c r="E37" s="64"/>
      <c r="F37" s="64"/>
      <c r="G37" s="64"/>
      <c r="J37" s="26"/>
      <c r="K37" s="26"/>
    </row>
    <row r="38" spans="1:11" ht="30" customHeight="1">
      <c r="A38" s="47" t="s">
        <v>81</v>
      </c>
      <c r="B38" s="64" t="s">
        <v>125</v>
      </c>
      <c r="C38" s="64"/>
      <c r="D38" s="64"/>
      <c r="E38" s="64"/>
      <c r="F38" s="64"/>
      <c r="G38" s="64"/>
      <c r="J38" s="26"/>
      <c r="K38" s="26"/>
    </row>
    <row r="39" spans="1:11" ht="14.45" customHeight="1">
      <c r="A39" s="52" t="s">
        <v>82</v>
      </c>
      <c r="B39" s="64" t="s">
        <v>126</v>
      </c>
      <c r="C39" s="64"/>
      <c r="D39" s="64"/>
      <c r="E39" s="64"/>
      <c r="F39" s="64"/>
      <c r="G39" s="64"/>
      <c r="J39" s="26"/>
      <c r="K39" s="26"/>
    </row>
    <row r="41" ht="15">
      <c r="A41" s="27"/>
    </row>
    <row r="42" ht="15">
      <c r="A42" s="27"/>
    </row>
  </sheetData>
  <mergeCells count="16">
    <mergeCell ref="B37:G37"/>
    <mergeCell ref="B38:G38"/>
    <mergeCell ref="B39:G39"/>
    <mergeCell ref="B27:G27"/>
    <mergeCell ref="B31:G31"/>
    <mergeCell ref="B32:G32"/>
    <mergeCell ref="B33:G33"/>
    <mergeCell ref="B34:G34"/>
    <mergeCell ref="B35:G35"/>
    <mergeCell ref="B36:G36"/>
    <mergeCell ref="B30:G30"/>
    <mergeCell ref="B7:C7"/>
    <mergeCell ref="D7:E7"/>
    <mergeCell ref="F7:G7"/>
    <mergeCell ref="B28:G28"/>
    <mergeCell ref="B29:G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6"/>
  <drawing r:id="rId4"/>
  <legacyDrawing r:id="rId3"/>
  <oleObjects>
    <mc:AlternateContent xmlns:mc="http://schemas.openxmlformats.org/markup-compatibility/2006">
      <mc:Choice Requires="x14">
        <oleObject progId="Word.Picture.8" shapeId="2051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1" r:id="rId1"/>
      </mc:Fallback>
    </mc:AlternateContent>
    <mc:AlternateContent xmlns:mc="http://schemas.openxmlformats.org/markup-compatibility/2006">
      <mc:Choice Requires="x14">
        <oleObject progId="Word.Picture.8" shapeId="2052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2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Meena</cp:lastModifiedBy>
  <cp:lastPrinted>2023-10-10T09:19:14Z</cp:lastPrinted>
  <dcterms:created xsi:type="dcterms:W3CDTF">2023-10-09T06:26:47Z</dcterms:created>
  <dcterms:modified xsi:type="dcterms:W3CDTF">2023-10-10T09:19:40Z</dcterms:modified>
  <cp:category/>
  <cp:version/>
  <cp:contentType/>
  <cp:contentStatus/>
</cp:coreProperties>
</file>