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Nov 24\"/>
    </mc:Choice>
  </mc:AlternateContent>
  <xr:revisionPtr revIDLastSave="0" documentId="13_ncr:1_{239D24B2-71B6-40D2-ACDC-87005BFFC0CC}" xr6:coauthVersionLast="47" xr6:coauthVersionMax="47" xr10:uidLastSave="{00000000-0000-0000-0000-000000000000}"/>
  <bookViews>
    <workbookView xWindow="-120" yWindow="-120" windowWidth="20730" windowHeight="11160" xr2:uid="{BE00A21B-33D1-48B1-B6B7-9FE6B4030FD8}"/>
  </bookViews>
  <sheets>
    <sheet name="Nov 24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C22" i="2"/>
  <c r="B22" i="2"/>
  <c r="G21" i="2"/>
  <c r="F21" i="2"/>
  <c r="G20" i="2"/>
  <c r="G22" i="2" s="1"/>
  <c r="F20" i="2"/>
  <c r="F22" i="2" s="1"/>
  <c r="G18" i="2"/>
  <c r="F18" i="2"/>
  <c r="E18" i="2"/>
  <c r="D18" i="2"/>
  <c r="C18" i="2"/>
  <c r="B18" i="2"/>
  <c r="G17" i="2"/>
  <c r="F17" i="2"/>
  <c r="E15" i="2"/>
  <c r="D15" i="2"/>
  <c r="C15" i="2"/>
  <c r="B15" i="2"/>
  <c r="G14" i="2"/>
  <c r="F14" i="2"/>
  <c r="G13" i="2"/>
  <c r="G15" i="2" s="1"/>
  <c r="F13" i="2"/>
  <c r="F15" i="2" s="1"/>
  <c r="E11" i="2"/>
  <c r="E23" i="2" s="1"/>
  <c r="D11" i="2"/>
  <c r="D23" i="2" s="1"/>
  <c r="C11" i="2"/>
  <c r="C23" i="2" s="1"/>
  <c r="B11" i="2"/>
  <c r="B23" i="2" s="1"/>
  <c r="G10" i="2"/>
  <c r="G11" i="2" s="1"/>
  <c r="F10" i="2"/>
  <c r="F11" i="2" s="1"/>
  <c r="G87" i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F59" i="1"/>
  <c r="F87" i="1" s="1"/>
  <c r="E59" i="1"/>
  <c r="E87" i="1" s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  <c r="F23" i="2" l="1"/>
  <c r="G23" i="2"/>
</calcChain>
</file>

<file path=xl/sharedStrings.xml><?xml version="1.0" encoding="utf-8"?>
<sst xmlns="http://schemas.openxmlformats.org/spreadsheetml/2006/main" count="212" uniqueCount="129">
  <si>
    <t xml:space="preserve">Monthly Report for the month of November 2024 </t>
  </si>
  <si>
    <t xml:space="preserve">Sr </t>
  </si>
  <si>
    <t xml:space="preserve">Scheme Name </t>
  </si>
  <si>
    <t>No. of Schemes as on November 30, 2024</t>
  </si>
  <si>
    <t>No. of Folios as on November 30, 2024</t>
  </si>
  <si>
    <t>Funds Mobilized for the month of November 2024 (INR in crore)</t>
  </si>
  <si>
    <t>Net Inflow (+ve)/Outflow (-ve) for the month of November 2024 (INR in crore)</t>
  </si>
  <si>
    <t>Net Assets Under Management as on November 30, 2024 (INR in crore)</t>
  </si>
  <si>
    <t>Average Net Assets Under Management for the month November 2024 (INR in crore)</t>
  </si>
  <si>
    <t>No. of segregated portfolios created as on November 30, 2024</t>
  </si>
  <si>
    <t>Net Assets Under Management in segregated portfolio as on November 30, 2024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</si>
  <si>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</si>
  <si>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</si>
  <si>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</si>
  <si>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</si>
  <si>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</si>
  <si>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</si>
  <si>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</si>
  <si>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</si>
  <si>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</si>
  <si>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</si>
  <si>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</si>
  <si>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</si>
  <si>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</si>
  <si>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</si>
  <si>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</si>
  <si>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</si>
  <si>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</si>
  <si>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</si>
  <si>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</si>
  <si>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</si>
  <si>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</si>
  <si>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</si>
  <si>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</si>
  <si>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</si>
  <si>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</si>
  <si>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</si>
  <si>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</si>
  <si>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</si>
  <si>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</si>
  <si>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</si>
  <si>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</si>
  <si>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</si>
  <si>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</si>
  <si>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</si>
  <si>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</si>
  <si>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</si>
  <si>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</si>
  <si>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</si>
  <si>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</si>
  <si>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</si>
  <si>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</si>
  <si>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</si>
  <si>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</si>
  <si>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</si>
  <si>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</si>
  <si>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</si>
  <si>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</si>
  <si>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</si>
  <si>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</si>
  <si>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</si>
  <si>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</si>
  <si>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</si>
  <si>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</si>
  <si>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</si>
  <si>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</si>
  <si>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</si>
  <si>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</si>
  <si>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</si>
  <si>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</si>
  <si>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</si>
  <si>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</si>
  <si>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</si>
  <si>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</si>
  <si>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</si>
  <si>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</si>
  <si>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</si>
  <si>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</si>
  <si>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</si>
  <si>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</si>
  <si>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</si>
  <si>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</si>
  <si>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</si>
  <si>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</si>
  <si>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</si>
  <si>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</si>
  <si>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</si>
  <si>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</si>
  <si>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</si>
  <si>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</si>
  <si>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</si>
  <si>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</si>
  <si>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</si>
  <si>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</si>
  <si>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</si>
  <si>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</si>
  <si>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</si>
  <si>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</si>
  <si>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</si>
  <si>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November 2024 (INR in crore)</t>
  </si>
  <si>
    <t>Fund of Funds Scheme (Domestic)  **</t>
  </si>
  <si>
    <t>** Data in respect Fund of Funds Domestic is shown for information only. The same is included in the respective underlying schemes.</t>
  </si>
  <si>
    <t>Released on 10-Dec-2024</t>
  </si>
  <si>
    <t xml:space="preserve">NEW SCHEMES LAUNCHED DURING NOVEMBER 2024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</si>
  <si>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</si>
  <si>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</si>
  <si>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</si>
  <si>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</si>
  <si>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</si>
  <si>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</si>
  <si>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Income/Debt Oriented Schemes</t>
  </si>
  <si>
    <t>Subtotal "A"</t>
  </si>
  <si>
    <t>B. Growth/Equity Oriented Schemes</t>
  </si>
  <si>
    <t>Subtotal "B"</t>
  </si>
  <si>
    <t>C. Hybrid Schemes</t>
  </si>
  <si>
    <t>Subtotal "C"</t>
  </si>
  <si>
    <t>D. Other Schemes</t>
  </si>
  <si>
    <t>Subtotal "D"</t>
  </si>
  <si>
    <t>Total A + B + C + D</t>
  </si>
  <si>
    <t xml:space="preserve">*NEW SCHEMES LAUNCHED : </t>
  </si>
  <si>
    <t>Open End Schemes</t>
  </si>
  <si>
    <t>Shriram Liquid Fund</t>
  </si>
  <si>
    <t>TRUSTMF SMALL CAP FUND</t>
  </si>
  <si>
    <t>Bajaj Finserv Consumption Fund; Motilal Oswal Digital India Fund; Tata India Innovation Fund</t>
  </si>
  <si>
    <t>Franklin India Arbitrage Fund; SAMCO ARBITRAGE FUND</t>
  </si>
  <si>
    <t>ADITYA BIRLA SUN LIFE CRISIL-IBX AAA Financial Services INDEX SEP 2027 Fund; Axis CRISIL-IBX AAA Bond Financial Services – Sep 2027 Index Fund; Baroda BNP Paribas NIFTY Midcap 150 INDEX Fund; Edelweiss CRISIL IBX AAA Financial Services – Jan 2028 Index Fund; Motilal Oswal Nifty MidSmall Healthcare Index Fund; Motilal Oswal Nifty MidSmall IT and Telecom Index Fund; Motilal Oswal Nifty MidSmall Financial Services Index Fund; Motilal Oswal Nifty MidSmall India Consumption Index Fund; UTI Nifty Alpha Low-Volatility 30 Index Fund; UTI Nifty Midcap 150 Index Fund</t>
  </si>
  <si>
    <t>Mirae Asset Nifty 1D Rate Liquid ETF-Growth</t>
  </si>
  <si>
    <t>##   88</t>
  </si>
  <si>
    <t xml:space="preserve">## Include NFO - Groww Gold ETF FOF &amp; Zerodha Gold ETF FOF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</si>
</sst>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8"/>
      <color theme="1"/>
      <name val="Aptos Narrow"/>
      <family val="2"/>
      <scheme val="minor"/>
    </font>
    <font>
      <b/>
      <sz val="9"/>
      <name val="Calibri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69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43" fontId="20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35" borderId="10" xfId="42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left" vertical="center" wrapText="1"/>
    </xf>
    <xf numFmtId="164" fontId="20" fillId="0" borderId="10" xfId="42" applyNumberFormat="1" applyFont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164" fontId="18" fillId="0" borderId="10" xfId="42" applyNumberFormat="1" applyFont="1" applyBorder="1" applyAlignment="1">
      <alignment vertical="top" wrapText="1"/>
    </xf>
    <xf numFmtId="164" fontId="20" fillId="35" borderId="10" xfId="42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Border="1" applyAlignment="1">
      <alignment horizontal="right" vertical="center"/>
    </xf>
    <xf numFmtId="43" fontId="21" fillId="0" borderId="10" xfId="42" applyFont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164" fontId="21" fillId="0" borderId="10" xfId="42" applyNumberFormat="1" applyFont="1" applyBorder="1" applyAlignment="1">
      <alignment vertical="top" wrapText="1"/>
    </xf>
    <xf numFmtId="43" fontId="21" fillId="0" borderId="10" xfId="42" applyFont="1" applyBorder="1" applyAlignment="1">
      <alignment vertical="top" wrapText="1"/>
    </xf>
    <xf numFmtId="0" fontId="22" fillId="0" borderId="10" xfId="0" applyFont="1" applyBorder="1" applyAlignment="1">
      <alignment horizontal="left" vertical="center"/>
    </xf>
    <xf numFmtId="0" fontId="24" fillId="0" borderId="0" xfId="0" applyFont="1" applyAlignment="1">
      <alignment vertical="top"/>
    </xf>
    <xf numFmtId="0" fontId="16" fillId="0" borderId="0" xfId="0" applyFont="1"/>
    <xf numFmtId="164" fontId="0" fillId="0" borderId="0" xfId="42" applyNumberFormat="1" applyFont="1" applyFill="1"/>
    <xf numFmtId="164" fontId="20" fillId="0" borderId="0" xfId="42" applyNumberFormat="1" applyFont="1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top" wrapText="1"/>
    </xf>
    <xf numFmtId="164" fontId="16" fillId="0" borderId="10" xfId="4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1" fillId="0" borderId="10" xfId="42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64" fontId="0" fillId="0" borderId="10" xfId="42" quotePrefix="1" applyNumberFormat="1" applyFont="1" applyFill="1" applyBorder="1" applyAlignment="1">
      <alignment horizontal="right"/>
    </xf>
    <xf numFmtId="164" fontId="0" fillId="0" borderId="10" xfId="42" applyNumberFormat="1" applyFont="1" applyFill="1" applyBorder="1" applyAlignment="1">
      <alignment horizontal="right" vertical="top" wrapText="1"/>
    </xf>
    <xf numFmtId="164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26" fillId="0" borderId="10" xfId="43" applyFont="1" applyBorder="1"/>
    <xf numFmtId="164" fontId="0" fillId="0" borderId="10" xfId="42" applyNumberFormat="1" applyFont="1" applyFill="1" applyBorder="1" applyAlignment="1">
      <alignment horizontal="center" vertical="top" wrapText="1"/>
    </xf>
    <xf numFmtId="164" fontId="16" fillId="0" borderId="10" xfId="42" quotePrefix="1" applyNumberFormat="1" applyFont="1" applyFill="1" applyBorder="1" applyAlignment="1">
      <alignment horizontal="right"/>
    </xf>
    <xf numFmtId="0" fontId="0" fillId="0" borderId="10" xfId="0" applyBorder="1" applyAlignment="1">
      <alignment vertical="top" wrapText="1"/>
    </xf>
    <xf numFmtId="164" fontId="1" fillId="0" borderId="10" xfId="42" quotePrefix="1" applyNumberFormat="1" applyFont="1" applyFill="1" applyBorder="1" applyAlignment="1">
      <alignment horizontal="right"/>
    </xf>
    <xf numFmtId="0" fontId="16" fillId="0" borderId="10" xfId="0" applyFont="1" applyBorder="1"/>
    <xf numFmtId="164" fontId="0" fillId="0" borderId="10" xfId="42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top"/>
    </xf>
    <xf numFmtId="0" fontId="20" fillId="0" borderId="0" xfId="0" applyFont="1"/>
    <xf numFmtId="0" fontId="20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64" fontId="20" fillId="0" borderId="10" xfId="42" applyNumberFormat="1" applyFont="1" applyFill="1" applyBorder="1" applyAlignment="1">
      <alignment horizontal="left" vertical="top" wrapText="1"/>
    </xf>
    <xf numFmtId="164" fontId="18" fillId="0" borderId="11" xfId="42" applyNumberFormat="1" applyFont="1" applyFill="1" applyBorder="1" applyAlignment="1">
      <alignment vertical="top" wrapText="1"/>
    </xf>
    <xf numFmtId="0" fontId="18" fillId="0" borderId="12" xfId="42" applyNumberFormat="1" applyFont="1" applyFill="1" applyBorder="1" applyAlignment="1">
      <alignment horizontal="left" vertical="top" wrapText="1"/>
    </xf>
    <xf numFmtId="0" fontId="18" fillId="0" borderId="13" xfId="42" applyNumberFormat="1" applyFont="1" applyFill="1" applyBorder="1" applyAlignment="1">
      <alignment horizontal="left" vertical="top" wrapText="1"/>
    </xf>
    <xf numFmtId="0" fontId="18" fillId="0" borderId="14" xfId="42" applyNumberFormat="1" applyFont="1" applyFill="1" applyBorder="1" applyAlignment="1">
      <alignment horizontal="left" vertical="top" wrapText="1"/>
    </xf>
    <xf numFmtId="164" fontId="18" fillId="0" borderId="10" xfId="42" applyNumberFormat="1" applyFont="1" applyFill="1" applyBorder="1" applyAlignment="1">
      <alignment horizontal="left" vertical="top" wrapText="1"/>
    </xf>
    <xf numFmtId="164" fontId="16" fillId="0" borderId="10" xfId="42" applyNumberFormat="1" applyFont="1" applyFill="1" applyBorder="1" applyAlignment="1">
      <alignment horizontal="center"/>
    </xf>
    <xf numFmtId="164" fontId="0" fillId="0" borderId="10" xfId="42" applyNumberFormat="1" applyFont="1" applyFill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8" xfId="43" xr:uid="{AE64C95D-0F52-41E5-BC25-DFA320418DE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66675</xdr:rowOff>
        </xdr:from>
        <xdr:to>
          <xdr:col>5</xdr:col>
          <xdr:colOff>238125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D57E-0EA2-45FF-AB02-38D2C7ECE825}">
  <sheetPr>
    <pageSetUpPr fitToPage="1"/>
  </sheetPr>
  <dimension ref="A1:K92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4" width="14.28515625" style="1" customWidth="1"/>
    <col min="5" max="9" width="15.28515625" style="1" bestFit="1" customWidth="1"/>
    <col min="10" max="10" width="14.28515625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8"/>
      <c r="D4" s="8"/>
      <c r="E4" s="8"/>
      <c r="F4" s="8"/>
      <c r="G4" s="8"/>
      <c r="H4" s="8"/>
      <c r="I4" s="8"/>
      <c r="J4" s="8"/>
      <c r="K4" s="8"/>
    </row>
    <row r="5" spans="1:11" ht="15.75" x14ac:dyDescent="0.25">
      <c r="A5" s="2" t="s">
        <v>13</v>
      </c>
      <c r="B5" s="3" t="s">
        <v>14</v>
      </c>
      <c r="C5" s="8"/>
      <c r="D5" s="8"/>
      <c r="E5" s="8"/>
      <c r="F5" s="8"/>
      <c r="G5" s="8"/>
      <c r="H5" s="8"/>
      <c r="I5" s="8"/>
      <c r="J5" s="8"/>
      <c r="K5" s="8"/>
    </row>
    <row r="6" spans="1:11" s="22" customFormat="1" x14ac:dyDescent="0.25">
      <c r="A6" s="18" t="s">
        <v>15</v>
      </c>
      <c r="B6" s="19" t="s">
        <v>16</v>
      </c>
      <c r="C6" s="20">
        <v>34</v>
      </c>
      <c r="D6" s="20">
        <v>619683</v>
      </c>
      <c r="E6" s="21">
        <v>419595.14586986002</v>
      </c>
      <c r="F6" s="21">
        <v>417575.80470575998</v>
      </c>
      <c r="G6" s="21">
        <v>2019.34116409998</v>
      </c>
      <c r="H6" s="21">
        <v>95971.01659657</v>
      </c>
      <c r="I6" s="21">
        <v>100879.67095286</v>
      </c>
      <c r="J6" s="20">
        <v>0</v>
      </c>
      <c r="K6" s="21">
        <v>0</v>
      </c>
    </row>
    <row r="7" spans="1:11" s="22" customFormat="1" x14ac:dyDescent="0.25">
      <c r="A7" s="18" t="s">
        <v>17</v>
      </c>
      <c r="B7" s="19" t="s">
        <v>18</v>
      </c>
      <c r="C7" s="20">
        <v>37</v>
      </c>
      <c r="D7" s="20">
        <v>1853747</v>
      </c>
      <c r="E7" s="21">
        <v>340932.28041405999</v>
      </c>
      <c r="F7" s="21">
        <v>342711.25667378999</v>
      </c>
      <c r="G7" s="21">
        <v>-1778.9762597302899</v>
      </c>
      <c r="H7" s="21">
        <v>528550.67590489006</v>
      </c>
      <c r="I7" s="21">
        <v>563062.10561763996</v>
      </c>
      <c r="J7" s="20">
        <v>0</v>
      </c>
      <c r="K7" s="21">
        <v>0</v>
      </c>
    </row>
    <row r="8" spans="1:11" s="22" customFormat="1" x14ac:dyDescent="0.25">
      <c r="A8" s="18" t="s">
        <v>19</v>
      </c>
      <c r="B8" s="19" t="s">
        <v>20</v>
      </c>
      <c r="C8" s="20">
        <v>25</v>
      </c>
      <c r="D8" s="20">
        <v>649913</v>
      </c>
      <c r="E8" s="21">
        <v>28694.627890610001</v>
      </c>
      <c r="F8" s="21">
        <v>25732.648713319999</v>
      </c>
      <c r="G8" s="21">
        <v>2961.9791772899898</v>
      </c>
      <c r="H8" s="21">
        <v>111452.71223936</v>
      </c>
      <c r="I8" s="21">
        <v>109703.15399264</v>
      </c>
      <c r="J8" s="20">
        <v>0</v>
      </c>
      <c r="K8" s="21">
        <v>0</v>
      </c>
    </row>
    <row r="9" spans="1:11" s="22" customFormat="1" x14ac:dyDescent="0.25">
      <c r="A9" s="18" t="s">
        <v>21</v>
      </c>
      <c r="B9" s="19" t="s">
        <v>22</v>
      </c>
      <c r="C9" s="20">
        <v>20</v>
      </c>
      <c r="D9" s="20">
        <v>831739</v>
      </c>
      <c r="E9" s="21">
        <v>21306.257447370001</v>
      </c>
      <c r="F9" s="21">
        <v>16931.852243599998</v>
      </c>
      <c r="G9" s="21">
        <v>4374.4052037700003</v>
      </c>
      <c r="H9" s="21">
        <v>117894.79053494</v>
      </c>
      <c r="I9" s="21">
        <v>113861.26289175</v>
      </c>
      <c r="J9" s="20">
        <v>0</v>
      </c>
      <c r="K9" s="21">
        <v>0</v>
      </c>
    </row>
    <row r="10" spans="1:11" s="22" customFormat="1" x14ac:dyDescent="0.25">
      <c r="A10" s="18" t="s">
        <v>23</v>
      </c>
      <c r="B10" s="19" t="s">
        <v>24</v>
      </c>
      <c r="C10" s="20">
        <v>23</v>
      </c>
      <c r="D10" s="20">
        <v>434210</v>
      </c>
      <c r="E10" s="21">
        <v>69371.625081370003</v>
      </c>
      <c r="F10" s="21">
        <v>66945.511423489996</v>
      </c>
      <c r="G10" s="21">
        <v>2426.1136578799901</v>
      </c>
      <c r="H10" s="21">
        <v>254670.71544458001</v>
      </c>
      <c r="I10" s="21">
        <v>250573.69163325001</v>
      </c>
      <c r="J10" s="20">
        <v>1</v>
      </c>
      <c r="K10" s="21">
        <v>0</v>
      </c>
    </row>
    <row r="11" spans="1:11" s="22" customFormat="1" x14ac:dyDescent="0.25">
      <c r="A11" s="18" t="s">
        <v>25</v>
      </c>
      <c r="B11" s="19" t="s">
        <v>26</v>
      </c>
      <c r="C11" s="20">
        <v>23</v>
      </c>
      <c r="D11" s="20">
        <v>442798</v>
      </c>
      <c r="E11" s="21">
        <v>2188.4800673999998</v>
      </c>
      <c r="F11" s="21">
        <v>2642.7792911299998</v>
      </c>
      <c r="G11" s="21">
        <v>-454.29922373000198</v>
      </c>
      <c r="H11" s="21">
        <v>115276.62759465</v>
      </c>
      <c r="I11" s="21">
        <v>115285.51238607999</v>
      </c>
      <c r="J11" s="20">
        <v>0</v>
      </c>
      <c r="K11" s="21">
        <v>0</v>
      </c>
    </row>
    <row r="12" spans="1:11" s="22" customFormat="1" x14ac:dyDescent="0.25">
      <c r="A12" s="18" t="s">
        <v>27</v>
      </c>
      <c r="B12" s="19" t="s">
        <v>28</v>
      </c>
      <c r="C12" s="20">
        <v>14</v>
      </c>
      <c r="D12" s="20">
        <v>211952</v>
      </c>
      <c r="E12" s="21">
        <v>166.78216778000001</v>
      </c>
      <c r="F12" s="21">
        <v>367.85346081000102</v>
      </c>
      <c r="G12" s="21">
        <v>-201.07129303000099</v>
      </c>
      <c r="H12" s="21">
        <v>25540.504580330002</v>
      </c>
      <c r="I12" s="21">
        <v>25533.25910092</v>
      </c>
      <c r="J12" s="20">
        <v>2</v>
      </c>
      <c r="K12" s="21">
        <v>0</v>
      </c>
    </row>
    <row r="13" spans="1:11" s="22" customFormat="1" x14ac:dyDescent="0.25">
      <c r="A13" s="18" t="s">
        <v>29</v>
      </c>
      <c r="B13" s="19" t="s">
        <v>30</v>
      </c>
      <c r="C13" s="20">
        <v>13</v>
      </c>
      <c r="D13" s="20">
        <v>102853</v>
      </c>
      <c r="E13" s="21">
        <v>60.478738399999898</v>
      </c>
      <c r="F13" s="21">
        <v>303.49011677999999</v>
      </c>
      <c r="G13" s="21">
        <v>-243.01137838</v>
      </c>
      <c r="H13" s="21">
        <v>11485.510476089999</v>
      </c>
      <c r="I13" s="21">
        <v>11542.05076862</v>
      </c>
      <c r="J13" s="20">
        <v>0</v>
      </c>
      <c r="K13" s="21">
        <v>0</v>
      </c>
    </row>
    <row r="14" spans="1:11" s="22" customFormat="1" x14ac:dyDescent="0.25">
      <c r="A14" s="18" t="s">
        <v>31</v>
      </c>
      <c r="B14" s="19" t="s">
        <v>32</v>
      </c>
      <c r="C14" s="20">
        <v>9</v>
      </c>
      <c r="D14" s="20">
        <v>83279</v>
      </c>
      <c r="E14" s="21">
        <v>442.55892714999999</v>
      </c>
      <c r="F14" s="21">
        <v>362.95833167000001</v>
      </c>
      <c r="G14" s="21">
        <v>79.600595480000294</v>
      </c>
      <c r="H14" s="21">
        <v>19444.251412639998</v>
      </c>
      <c r="I14" s="21">
        <v>19395.60879387</v>
      </c>
      <c r="J14" s="20">
        <v>0</v>
      </c>
      <c r="K14" s="21">
        <v>0</v>
      </c>
    </row>
    <row r="15" spans="1:11" s="22" customFormat="1" x14ac:dyDescent="0.25">
      <c r="A15" s="18" t="s">
        <v>33</v>
      </c>
      <c r="B15" s="19" t="s">
        <v>34</v>
      </c>
      <c r="C15" s="20">
        <v>22</v>
      </c>
      <c r="D15" s="20">
        <v>223453</v>
      </c>
      <c r="E15" s="21">
        <v>899.88951004999899</v>
      </c>
      <c r="F15" s="21">
        <v>585.95032881999896</v>
      </c>
      <c r="G15" s="21">
        <v>313.93918122999997</v>
      </c>
      <c r="H15" s="21">
        <v>35546.873041220002</v>
      </c>
      <c r="I15" s="21">
        <v>35337.004899070002</v>
      </c>
      <c r="J15" s="20">
        <v>0</v>
      </c>
      <c r="K15" s="21">
        <v>0</v>
      </c>
    </row>
    <row r="16" spans="1:11" s="22" customFormat="1" x14ac:dyDescent="0.25">
      <c r="A16" s="18" t="s">
        <v>35</v>
      </c>
      <c r="B16" s="19" t="s">
        <v>36</v>
      </c>
      <c r="C16" s="20">
        <v>21</v>
      </c>
      <c r="D16" s="20">
        <v>531349</v>
      </c>
      <c r="E16" s="21">
        <v>5812.5303606099997</v>
      </c>
      <c r="F16" s="21">
        <v>3674.7415321899998</v>
      </c>
      <c r="G16" s="21">
        <v>2137.7888284199998</v>
      </c>
      <c r="H16" s="21">
        <v>171213.40938776999</v>
      </c>
      <c r="I16" s="21">
        <v>169438.79617535</v>
      </c>
      <c r="J16" s="20">
        <v>0</v>
      </c>
      <c r="K16" s="21">
        <v>0</v>
      </c>
    </row>
    <row r="17" spans="1:11" s="22" customFormat="1" x14ac:dyDescent="0.25">
      <c r="A17" s="18" t="s">
        <v>37</v>
      </c>
      <c r="B17" s="19" t="s">
        <v>38</v>
      </c>
      <c r="C17" s="20">
        <v>14</v>
      </c>
      <c r="D17" s="20">
        <v>186214</v>
      </c>
      <c r="E17" s="21">
        <v>134.68756608999999</v>
      </c>
      <c r="F17" s="21">
        <v>330.58795923999998</v>
      </c>
      <c r="G17" s="21">
        <v>-195.90039315000001</v>
      </c>
      <c r="H17" s="21">
        <v>21006.375082890001</v>
      </c>
      <c r="I17" s="21">
        <v>21073.193575059999</v>
      </c>
      <c r="J17" s="20">
        <v>4</v>
      </c>
      <c r="K17" s="21">
        <v>0</v>
      </c>
    </row>
    <row r="18" spans="1:11" s="22" customFormat="1" x14ac:dyDescent="0.25">
      <c r="A18" s="18" t="s">
        <v>39</v>
      </c>
      <c r="B18" s="19" t="s">
        <v>40</v>
      </c>
      <c r="C18" s="20">
        <v>22</v>
      </c>
      <c r="D18" s="20">
        <v>239394</v>
      </c>
      <c r="E18" s="21">
        <v>1359.21990084</v>
      </c>
      <c r="F18" s="21">
        <v>1618.35218072</v>
      </c>
      <c r="G18" s="21">
        <v>-259.13227987999898</v>
      </c>
      <c r="H18" s="21">
        <v>78220.859216969999</v>
      </c>
      <c r="I18" s="21">
        <v>78241.943920670004</v>
      </c>
      <c r="J18" s="20">
        <v>0</v>
      </c>
      <c r="K18" s="21">
        <v>0</v>
      </c>
    </row>
    <row r="19" spans="1:11" s="22" customFormat="1" x14ac:dyDescent="0.25">
      <c r="A19" s="18" t="s">
        <v>41</v>
      </c>
      <c r="B19" s="19" t="s">
        <v>42</v>
      </c>
      <c r="C19" s="20">
        <v>21</v>
      </c>
      <c r="D19" s="20">
        <v>208762</v>
      </c>
      <c r="E19" s="21">
        <v>3655.51509149</v>
      </c>
      <c r="F19" s="21">
        <v>1852.7857995899999</v>
      </c>
      <c r="G19" s="21">
        <v>1802.7292918999999</v>
      </c>
      <c r="H19" s="21">
        <v>41694.907462609997</v>
      </c>
      <c r="I19" s="21">
        <v>40367.999630439997</v>
      </c>
      <c r="J19" s="20">
        <v>0</v>
      </c>
      <c r="K19" s="21">
        <v>0</v>
      </c>
    </row>
    <row r="20" spans="1:11" s="22" customFormat="1" x14ac:dyDescent="0.25">
      <c r="A20" s="18" t="s">
        <v>43</v>
      </c>
      <c r="B20" s="19" t="s">
        <v>44</v>
      </c>
      <c r="C20" s="20">
        <v>5</v>
      </c>
      <c r="D20" s="20">
        <v>35969</v>
      </c>
      <c r="E20" s="21">
        <v>329.45134574000002</v>
      </c>
      <c r="F20" s="21">
        <v>54.921156009999997</v>
      </c>
      <c r="G20" s="21">
        <v>274.53018973000002</v>
      </c>
      <c r="H20" s="21">
        <v>5087.3291335900003</v>
      </c>
      <c r="I20" s="21">
        <v>4876.5010313299999</v>
      </c>
      <c r="J20" s="20">
        <v>0</v>
      </c>
      <c r="K20" s="21">
        <v>0</v>
      </c>
    </row>
    <row r="21" spans="1:11" s="22" customFormat="1" x14ac:dyDescent="0.25">
      <c r="A21" s="18" t="s">
        <v>45</v>
      </c>
      <c r="B21" s="19" t="s">
        <v>46</v>
      </c>
      <c r="C21" s="20">
        <v>12</v>
      </c>
      <c r="D21" s="20">
        <v>201585</v>
      </c>
      <c r="E21" s="21">
        <v>1567.0594572499999</v>
      </c>
      <c r="F21" s="21">
        <v>1909.1912507100001</v>
      </c>
      <c r="G21" s="21">
        <v>-342.13179346000101</v>
      </c>
      <c r="H21" s="21">
        <v>52616.206374360001</v>
      </c>
      <c r="I21" s="21">
        <v>52742.959965900001</v>
      </c>
      <c r="J21" s="20">
        <v>0</v>
      </c>
      <c r="K21" s="21">
        <v>0</v>
      </c>
    </row>
    <row r="22" spans="1:11" ht="30" x14ac:dyDescent="0.25">
      <c r="A22" s="6" t="s">
        <v>47</v>
      </c>
      <c r="B22" s="13" t="s">
        <v>48</v>
      </c>
      <c r="C22" s="15">
        <f>SUM($C$6:$C$21)</f>
        <v>315</v>
      </c>
      <c r="D22" s="15">
        <f>SUM($D$6:$D$21)</f>
        <v>6856900</v>
      </c>
      <c r="E22" s="10">
        <f>SUM($E$6:$E$21)</f>
        <v>896516.58983606996</v>
      </c>
      <c r="F22" s="10">
        <f>SUM($F$6:$F$21)</f>
        <v>883600.6851676302</v>
      </c>
      <c r="G22" s="10">
        <f>SUM($G$6:$G$21)</f>
        <v>12915.904668439665</v>
      </c>
      <c r="H22" s="10">
        <f>SUM($H$6:$H$21)</f>
        <v>1685672.7644834602</v>
      </c>
      <c r="I22" s="10">
        <f>SUM($I$6:$I$21)</f>
        <v>1711914.7153354504</v>
      </c>
      <c r="J22" s="15">
        <f>SUM($J$6:$J$21)</f>
        <v>7</v>
      </c>
      <c r="K22" s="10">
        <f>SUM($K$6:$K$21)</f>
        <v>0</v>
      </c>
    </row>
    <row r="23" spans="1:11" x14ac:dyDescent="0.25">
      <c r="A23" s="8"/>
      <c r="B23" s="5" t="s">
        <v>47</v>
      </c>
      <c r="C23" s="16"/>
      <c r="D23" s="16"/>
      <c r="E23" s="11"/>
      <c r="F23" s="11"/>
      <c r="G23" s="11"/>
      <c r="H23" s="11"/>
      <c r="I23" s="11"/>
      <c r="J23" s="16"/>
      <c r="K23" s="11"/>
    </row>
    <row r="24" spans="1:11" ht="15.75" x14ac:dyDescent="0.25">
      <c r="A24" s="2" t="s">
        <v>49</v>
      </c>
      <c r="B24" s="3" t="s">
        <v>50</v>
      </c>
      <c r="C24" s="16"/>
      <c r="D24" s="16"/>
      <c r="E24" s="11"/>
      <c r="F24" s="11"/>
      <c r="G24" s="11"/>
      <c r="H24" s="11"/>
      <c r="I24" s="11"/>
      <c r="J24" s="16"/>
      <c r="K24" s="11"/>
    </row>
    <row r="25" spans="1:11" s="22" customFormat="1" x14ac:dyDescent="0.25">
      <c r="A25" s="18" t="s">
        <v>15</v>
      </c>
      <c r="B25" s="19" t="s">
        <v>51</v>
      </c>
      <c r="C25" s="20">
        <v>28</v>
      </c>
      <c r="D25" s="20">
        <v>8577112</v>
      </c>
      <c r="E25" s="21">
        <v>5445.7302648000004</v>
      </c>
      <c r="F25" s="21">
        <v>1819.26759702</v>
      </c>
      <c r="G25" s="21">
        <v>3626.4626677800002</v>
      </c>
      <c r="H25" s="21">
        <v>178512.56302083001</v>
      </c>
      <c r="I25" s="21">
        <v>173998.37757834999</v>
      </c>
      <c r="J25" s="20">
        <v>0</v>
      </c>
      <c r="K25" s="21">
        <v>0</v>
      </c>
    </row>
    <row r="26" spans="1:11" s="22" customFormat="1" x14ac:dyDescent="0.25">
      <c r="A26" s="18" t="s">
        <v>17</v>
      </c>
      <c r="B26" s="19" t="s">
        <v>52</v>
      </c>
      <c r="C26" s="20">
        <v>32</v>
      </c>
      <c r="D26" s="20">
        <v>15359112</v>
      </c>
      <c r="E26" s="21">
        <v>5633.1104423699999</v>
      </c>
      <c r="F26" s="21">
        <v>3085.1923869100001</v>
      </c>
      <c r="G26" s="21">
        <v>2547.9180554599998</v>
      </c>
      <c r="H26" s="21">
        <v>362680.48880867998</v>
      </c>
      <c r="I26" s="21">
        <v>358340.85661359999</v>
      </c>
      <c r="J26" s="20">
        <v>0</v>
      </c>
      <c r="K26" s="21">
        <v>0</v>
      </c>
    </row>
    <row r="27" spans="1:11" s="22" customFormat="1" x14ac:dyDescent="0.25">
      <c r="A27" s="18" t="s">
        <v>19</v>
      </c>
      <c r="B27" s="19" t="s">
        <v>53</v>
      </c>
      <c r="C27" s="20">
        <v>31</v>
      </c>
      <c r="D27" s="20">
        <v>11115277</v>
      </c>
      <c r="E27" s="21">
        <v>6374.5233979499999</v>
      </c>
      <c r="F27" s="21">
        <v>1694.7804146799999</v>
      </c>
      <c r="G27" s="21">
        <v>4679.74298327</v>
      </c>
      <c r="H27" s="21">
        <v>268225.55887815001</v>
      </c>
      <c r="I27" s="21">
        <v>262320.30599773</v>
      </c>
      <c r="J27" s="20">
        <v>0</v>
      </c>
      <c r="K27" s="21">
        <v>0</v>
      </c>
    </row>
    <row r="28" spans="1:11" s="22" customFormat="1" x14ac:dyDescent="0.25">
      <c r="A28" s="18" t="s">
        <v>21</v>
      </c>
      <c r="B28" s="19" t="s">
        <v>54</v>
      </c>
      <c r="C28" s="20">
        <v>29</v>
      </c>
      <c r="D28" s="20">
        <v>18956532</v>
      </c>
      <c r="E28" s="21">
        <v>7674.9827901500003</v>
      </c>
      <c r="F28" s="21">
        <v>2791.5795429300001</v>
      </c>
      <c r="G28" s="21">
        <v>4883.4032472200097</v>
      </c>
      <c r="H28" s="21">
        <v>389881.97198898002</v>
      </c>
      <c r="I28" s="21">
        <v>381717.51402084</v>
      </c>
      <c r="J28" s="20">
        <v>0</v>
      </c>
      <c r="K28" s="21">
        <v>0</v>
      </c>
    </row>
    <row r="29" spans="1:11" s="22" customFormat="1" x14ac:dyDescent="0.25">
      <c r="A29" s="18" t="s">
        <v>23</v>
      </c>
      <c r="B29" s="19" t="s">
        <v>55</v>
      </c>
      <c r="C29" s="20">
        <v>29</v>
      </c>
      <c r="D29" s="20">
        <v>23521214</v>
      </c>
      <c r="E29" s="21">
        <v>7777.0447963400002</v>
      </c>
      <c r="F29" s="21">
        <v>3665.1526245800001</v>
      </c>
      <c r="G29" s="21">
        <v>4111.8921717599997</v>
      </c>
      <c r="H29" s="21">
        <v>326391.44367179001</v>
      </c>
      <c r="I29" s="21">
        <v>318281.52623979998</v>
      </c>
      <c r="J29" s="20">
        <v>0</v>
      </c>
      <c r="K29" s="21">
        <v>0</v>
      </c>
    </row>
    <row r="30" spans="1:11" s="22" customFormat="1" x14ac:dyDescent="0.25">
      <c r="A30" s="18" t="s">
        <v>25</v>
      </c>
      <c r="B30" s="19" t="s">
        <v>56</v>
      </c>
      <c r="C30" s="20">
        <v>10</v>
      </c>
      <c r="D30" s="20">
        <v>1157125</v>
      </c>
      <c r="E30" s="21">
        <v>617.59566102999997</v>
      </c>
      <c r="F30" s="21">
        <v>401.95053908</v>
      </c>
      <c r="G30" s="21">
        <v>215.64512195</v>
      </c>
      <c r="H30" s="21">
        <v>32047.185147880002</v>
      </c>
      <c r="I30" s="21">
        <v>31659.255708929999</v>
      </c>
      <c r="J30" s="20">
        <v>0</v>
      </c>
      <c r="K30" s="21">
        <v>0</v>
      </c>
    </row>
    <row r="31" spans="1:11" s="22" customFormat="1" x14ac:dyDescent="0.25">
      <c r="A31" s="18" t="s">
        <v>27</v>
      </c>
      <c r="B31" s="19" t="s">
        <v>57</v>
      </c>
      <c r="C31" s="20">
        <v>23</v>
      </c>
      <c r="D31" s="20">
        <v>7890048</v>
      </c>
      <c r="E31" s="21">
        <v>3243.5548512099999</v>
      </c>
      <c r="F31" s="21">
        <v>1155.5447878099999</v>
      </c>
      <c r="G31" s="21">
        <v>2088.0100634</v>
      </c>
      <c r="H31" s="21">
        <v>189470.65445412</v>
      </c>
      <c r="I31" s="21">
        <v>186642.71197395999</v>
      </c>
      <c r="J31" s="20">
        <v>0</v>
      </c>
      <c r="K31" s="21">
        <v>0</v>
      </c>
    </row>
    <row r="32" spans="1:11" s="22" customFormat="1" x14ac:dyDescent="0.25">
      <c r="A32" s="18" t="s">
        <v>29</v>
      </c>
      <c r="B32" s="19" t="s">
        <v>58</v>
      </c>
      <c r="C32" s="20">
        <v>28</v>
      </c>
      <c r="D32" s="20">
        <v>5147705</v>
      </c>
      <c r="E32" s="21">
        <v>1927.0458731900001</v>
      </c>
      <c r="F32" s="21">
        <v>1497.0173046100001</v>
      </c>
      <c r="G32" s="21">
        <v>430.02856857999899</v>
      </c>
      <c r="H32" s="21">
        <v>147479.58274752999</v>
      </c>
      <c r="I32" s="21">
        <v>145865.55522214001</v>
      </c>
      <c r="J32" s="20">
        <v>0</v>
      </c>
      <c r="K32" s="21">
        <v>0</v>
      </c>
    </row>
    <row r="33" spans="1:11" s="22" customFormat="1" x14ac:dyDescent="0.25">
      <c r="A33" s="18" t="s">
        <v>31</v>
      </c>
      <c r="B33" s="19" t="s">
        <v>59</v>
      </c>
      <c r="C33" s="20">
        <v>190</v>
      </c>
      <c r="D33" s="20">
        <v>28951310</v>
      </c>
      <c r="E33" s="21">
        <v>13133.52915332</v>
      </c>
      <c r="F33" s="21">
        <v>5475.7765879799999</v>
      </c>
      <c r="G33" s="21">
        <v>7657.7525653400098</v>
      </c>
      <c r="H33" s="21">
        <v>461710.35777991998</v>
      </c>
      <c r="I33" s="21">
        <v>451487.46253679</v>
      </c>
      <c r="J33" s="20">
        <v>0</v>
      </c>
      <c r="K33" s="21">
        <v>0</v>
      </c>
    </row>
    <row r="34" spans="1:11" s="22" customFormat="1" x14ac:dyDescent="0.25">
      <c r="A34" s="18" t="s">
        <v>33</v>
      </c>
      <c r="B34" s="19" t="s">
        <v>60</v>
      </c>
      <c r="C34" s="20">
        <v>42</v>
      </c>
      <c r="D34" s="20">
        <v>16771531</v>
      </c>
      <c r="E34" s="21">
        <v>1898.3366029399999</v>
      </c>
      <c r="F34" s="21">
        <v>1279.8154772299999</v>
      </c>
      <c r="G34" s="21">
        <v>618.52112570999998</v>
      </c>
      <c r="H34" s="21">
        <v>244082.77059182001</v>
      </c>
      <c r="I34" s="21">
        <v>241125.22838340999</v>
      </c>
      <c r="J34" s="20">
        <v>0</v>
      </c>
      <c r="K34" s="21">
        <v>0</v>
      </c>
    </row>
    <row r="35" spans="1:11" s="22" customFormat="1" x14ac:dyDescent="0.25">
      <c r="A35" s="18" t="s">
        <v>35</v>
      </c>
      <c r="B35" s="19" t="s">
        <v>61</v>
      </c>
      <c r="C35" s="20">
        <v>39</v>
      </c>
      <c r="D35" s="20">
        <v>16707838</v>
      </c>
      <c r="E35" s="21">
        <v>7971.5780065199897</v>
      </c>
      <c r="F35" s="21">
        <v>2887.4634278100002</v>
      </c>
      <c r="G35" s="21">
        <v>5084.1145787100004</v>
      </c>
      <c r="H35" s="21">
        <v>435433.06478521001</v>
      </c>
      <c r="I35" s="21">
        <v>427859.15618524002</v>
      </c>
      <c r="J35" s="20">
        <v>0</v>
      </c>
      <c r="K35" s="21">
        <v>0</v>
      </c>
    </row>
    <row r="36" spans="1:11" x14ac:dyDescent="0.25">
      <c r="A36" s="6" t="s">
        <v>47</v>
      </c>
      <c r="B36" s="6" t="s">
        <v>62</v>
      </c>
      <c r="C36" s="15">
        <f>SUM($C$25:$C$35)</f>
        <v>481</v>
      </c>
      <c r="D36" s="15">
        <f>SUM($D$25:$D$35)</f>
        <v>154154804</v>
      </c>
      <c r="E36" s="10">
        <f>SUM($E$25:$E$35)</f>
        <v>61697.031839819982</v>
      </c>
      <c r="F36" s="10">
        <f>SUM($F$25:$F$35)</f>
        <v>25753.540690640002</v>
      </c>
      <c r="G36" s="10">
        <f>SUM($G$25:$G$35)</f>
        <v>35943.491149180023</v>
      </c>
      <c r="H36" s="10">
        <f>SUM($H$25:$H$35)</f>
        <v>3035915.6418749099</v>
      </c>
      <c r="I36" s="10">
        <f>SUM($I$25:$I$35)</f>
        <v>2979297.9504607897</v>
      </c>
      <c r="J36" s="15">
        <f>SUM($J$25:$J$35)</f>
        <v>0</v>
      </c>
      <c r="K36" s="10">
        <f>SUM($K$25:$K$35)</f>
        <v>0</v>
      </c>
    </row>
    <row r="37" spans="1:11" x14ac:dyDescent="0.25">
      <c r="A37" s="8"/>
      <c r="B37" s="5" t="s">
        <v>47</v>
      </c>
      <c r="C37" s="16"/>
      <c r="D37" s="16"/>
      <c r="E37" s="11"/>
      <c r="F37" s="11"/>
      <c r="G37" s="11"/>
      <c r="H37" s="11"/>
      <c r="I37" s="11"/>
      <c r="J37" s="16"/>
      <c r="K37" s="11"/>
    </row>
    <row r="38" spans="1:11" ht="15.75" x14ac:dyDescent="0.25">
      <c r="A38" s="2" t="s">
        <v>63</v>
      </c>
      <c r="B38" s="3" t="s">
        <v>64</v>
      </c>
      <c r="C38" s="16"/>
      <c r="D38" s="16"/>
      <c r="E38" s="11"/>
      <c r="F38" s="11"/>
      <c r="G38" s="11"/>
      <c r="H38" s="11"/>
      <c r="I38" s="11"/>
      <c r="J38" s="16"/>
      <c r="K38" s="11"/>
    </row>
    <row r="39" spans="1:11" s="22" customFormat="1" x14ac:dyDescent="0.25">
      <c r="A39" s="18" t="s">
        <v>15</v>
      </c>
      <c r="B39" s="19" t="s">
        <v>65</v>
      </c>
      <c r="C39" s="20">
        <v>18</v>
      </c>
      <c r="D39" s="20">
        <v>546121</v>
      </c>
      <c r="E39" s="21">
        <v>337.42417890000002</v>
      </c>
      <c r="F39" s="21">
        <v>374.03131123999998</v>
      </c>
      <c r="G39" s="21">
        <v>-36.607132339999701</v>
      </c>
      <c r="H39" s="21">
        <v>28641.626013599998</v>
      </c>
      <c r="I39" s="21">
        <v>28598.529377989998</v>
      </c>
      <c r="J39" s="20">
        <v>1</v>
      </c>
      <c r="K39" s="21">
        <v>0</v>
      </c>
    </row>
    <row r="40" spans="1:11" s="22" customFormat="1" x14ac:dyDescent="0.25">
      <c r="A40" s="18" t="s">
        <v>17</v>
      </c>
      <c r="B40" s="19" t="s">
        <v>66</v>
      </c>
      <c r="C40" s="20">
        <v>31</v>
      </c>
      <c r="D40" s="20">
        <v>5682969</v>
      </c>
      <c r="E40" s="21">
        <v>2601.4203308299998</v>
      </c>
      <c r="F40" s="21">
        <v>1687.44999893</v>
      </c>
      <c r="G40" s="21">
        <v>913.97033190000002</v>
      </c>
      <c r="H40" s="21">
        <v>222915.28719502999</v>
      </c>
      <c r="I40" s="21">
        <v>220427.28482793001</v>
      </c>
      <c r="J40" s="20">
        <v>2</v>
      </c>
      <c r="K40" s="21">
        <v>9.3272999999999993</v>
      </c>
    </row>
    <row r="41" spans="1:11" s="22" customFormat="1" x14ac:dyDescent="0.25">
      <c r="A41" s="18" t="s">
        <v>19</v>
      </c>
      <c r="B41" s="19" t="s">
        <v>67</v>
      </c>
      <c r="C41" s="20">
        <v>34</v>
      </c>
      <c r="D41" s="20">
        <v>5025177</v>
      </c>
      <c r="E41" s="21">
        <v>4313.3731113599997</v>
      </c>
      <c r="F41" s="21">
        <v>2743.726263</v>
      </c>
      <c r="G41" s="21">
        <v>1569.6468483599999</v>
      </c>
      <c r="H41" s="21">
        <v>285761.56296243001</v>
      </c>
      <c r="I41" s="21">
        <v>283764.92648937</v>
      </c>
      <c r="J41" s="20">
        <v>0</v>
      </c>
      <c r="K41" s="21">
        <v>0</v>
      </c>
    </row>
    <row r="42" spans="1:11" s="22" customFormat="1" x14ac:dyDescent="0.25">
      <c r="A42" s="18" t="s">
        <v>21</v>
      </c>
      <c r="B42" s="19" t="s">
        <v>68</v>
      </c>
      <c r="C42" s="20">
        <v>25</v>
      </c>
      <c r="D42" s="20">
        <v>2768773</v>
      </c>
      <c r="E42" s="21">
        <v>3435.2241062899998</v>
      </c>
      <c r="F42" s="21">
        <v>991.35673920999898</v>
      </c>
      <c r="G42" s="21">
        <v>2443.8673670799999</v>
      </c>
      <c r="H42" s="21">
        <v>101688.46687207</v>
      </c>
      <c r="I42" s="21">
        <v>105843.85220152</v>
      </c>
      <c r="J42" s="20">
        <v>0</v>
      </c>
      <c r="K42" s="21">
        <v>0</v>
      </c>
    </row>
    <row r="43" spans="1:11" s="22" customFormat="1" x14ac:dyDescent="0.25">
      <c r="A43" s="18" t="s">
        <v>23</v>
      </c>
      <c r="B43" s="19" t="s">
        <v>69</v>
      </c>
      <c r="C43" s="20">
        <v>30</v>
      </c>
      <c r="D43" s="20">
        <v>564124</v>
      </c>
      <c r="E43" s="21">
        <v>16510.89745701</v>
      </c>
      <c r="F43" s="21">
        <v>17863.775072839999</v>
      </c>
      <c r="G43" s="21">
        <v>-1352.87761583002</v>
      </c>
      <c r="H43" s="21">
        <v>196699.16467960001</v>
      </c>
      <c r="I43" s="21">
        <v>235229.79719374</v>
      </c>
      <c r="J43" s="20">
        <v>0</v>
      </c>
      <c r="K43" s="21">
        <v>0</v>
      </c>
    </row>
    <row r="44" spans="1:11" s="22" customFormat="1" x14ac:dyDescent="0.25">
      <c r="A44" s="18" t="s">
        <v>25</v>
      </c>
      <c r="B44" s="19" t="s">
        <v>70</v>
      </c>
      <c r="C44" s="20">
        <v>22</v>
      </c>
      <c r="D44" s="20">
        <v>466589</v>
      </c>
      <c r="E44" s="21">
        <v>2081.4684822899999</v>
      </c>
      <c r="F44" s="21">
        <v>1495.7810361899999</v>
      </c>
      <c r="G44" s="21">
        <v>585.68744609999703</v>
      </c>
      <c r="H44" s="21">
        <v>41434.641939959998</v>
      </c>
      <c r="I44" s="21">
        <v>42779.59686261</v>
      </c>
      <c r="J44" s="20">
        <v>2</v>
      </c>
      <c r="K44" s="21">
        <v>25.812899999999999</v>
      </c>
    </row>
    <row r="45" spans="1:11" x14ac:dyDescent="0.25">
      <c r="A45" s="6" t="s">
        <v>47</v>
      </c>
      <c r="B45" s="6" t="s">
        <v>71</v>
      </c>
      <c r="C45" s="15">
        <f>SUM($C$39:$C$44)</f>
        <v>160</v>
      </c>
      <c r="D45" s="15">
        <f>SUM($D$39:$D$44)</f>
        <v>15053753</v>
      </c>
      <c r="E45" s="10">
        <f>SUM($E$39:$E$44)</f>
        <v>29279.807666679997</v>
      </c>
      <c r="F45" s="10">
        <f>SUM($F$39:$F$44)</f>
        <v>25156.12042141</v>
      </c>
      <c r="G45" s="10">
        <f>SUM($G$39:$G$44)</f>
        <v>4123.6872452699772</v>
      </c>
      <c r="H45" s="10">
        <f>SUM($H$39:$H$44)</f>
        <v>877140.74966268998</v>
      </c>
      <c r="I45" s="10">
        <f>SUM($I$39:$I$44)</f>
        <v>916643.98695316003</v>
      </c>
      <c r="J45" s="15">
        <f>SUM($J$39:$J$44)</f>
        <v>5</v>
      </c>
      <c r="K45" s="10">
        <f>SUM($K$39:$K$44)</f>
        <v>35.1402</v>
      </c>
    </row>
    <row r="46" spans="1:11" x14ac:dyDescent="0.25">
      <c r="A46" s="8"/>
      <c r="B46" s="5" t="s">
        <v>47</v>
      </c>
      <c r="C46" s="16"/>
      <c r="D46" s="16"/>
      <c r="E46" s="11"/>
      <c r="F46" s="11"/>
      <c r="G46" s="11"/>
      <c r="H46" s="11"/>
      <c r="I46" s="11"/>
      <c r="J46" s="16"/>
      <c r="K46" s="11"/>
    </row>
    <row r="47" spans="1:11" ht="15.75" x14ac:dyDescent="0.25">
      <c r="A47" s="2" t="s">
        <v>72</v>
      </c>
      <c r="B47" s="3" t="s">
        <v>73</v>
      </c>
      <c r="C47" s="16"/>
      <c r="D47" s="16"/>
      <c r="E47" s="11"/>
      <c r="F47" s="11"/>
      <c r="G47" s="11"/>
      <c r="H47" s="11"/>
      <c r="I47" s="11"/>
      <c r="J47" s="16"/>
      <c r="K47" s="11"/>
    </row>
    <row r="48" spans="1:11" s="22" customFormat="1" x14ac:dyDescent="0.25">
      <c r="A48" s="18" t="s">
        <v>15</v>
      </c>
      <c r="B48" s="19" t="s">
        <v>74</v>
      </c>
      <c r="C48" s="20">
        <v>29</v>
      </c>
      <c r="D48" s="20">
        <v>2975429</v>
      </c>
      <c r="E48" s="21">
        <v>309.56800922999997</v>
      </c>
      <c r="F48" s="21">
        <v>143.55728235999999</v>
      </c>
      <c r="G48" s="21">
        <v>166.01072687000001</v>
      </c>
      <c r="H48" s="21">
        <v>30263.832845289999</v>
      </c>
      <c r="I48" s="21">
        <v>29875.949033159999</v>
      </c>
      <c r="J48" s="20">
        <v>0</v>
      </c>
      <c r="K48" s="21">
        <v>0</v>
      </c>
    </row>
    <row r="49" spans="1:11" s="22" customFormat="1" x14ac:dyDescent="0.25">
      <c r="A49" s="18" t="s">
        <v>17</v>
      </c>
      <c r="B49" s="19" t="s">
        <v>75</v>
      </c>
      <c r="C49" s="20">
        <v>11</v>
      </c>
      <c r="D49" s="20">
        <v>3032199</v>
      </c>
      <c r="E49" s="21">
        <v>208.91519395</v>
      </c>
      <c r="F49" s="21">
        <v>55.62031082</v>
      </c>
      <c r="G49" s="21">
        <v>153.29488312999999</v>
      </c>
      <c r="H49" s="21">
        <v>22448.07958732</v>
      </c>
      <c r="I49" s="21">
        <v>22110.09020124</v>
      </c>
      <c r="J49" s="20">
        <v>0</v>
      </c>
      <c r="K49" s="21">
        <v>0</v>
      </c>
    </row>
    <row r="50" spans="1:11" x14ac:dyDescent="0.25">
      <c r="A50" s="6" t="s">
        <v>47</v>
      </c>
      <c r="B50" s="6" t="s">
        <v>76</v>
      </c>
      <c r="C50" s="15">
        <f>SUM($C$48:$C$49)</f>
        <v>40</v>
      </c>
      <c r="D50" s="15">
        <f>SUM($D$48:$D$49)</f>
        <v>6007628</v>
      </c>
      <c r="E50" s="10">
        <f>SUM($E$48:$E$49)</f>
        <v>518.48320317999992</v>
      </c>
      <c r="F50" s="10">
        <f>SUM($F$48:$F$49)</f>
        <v>199.17759317999997</v>
      </c>
      <c r="G50" s="10">
        <f>SUM($G$48:$G$49)</f>
        <v>319.30561</v>
      </c>
      <c r="H50" s="10">
        <f>SUM($H$48:$H$49)</f>
        <v>52711.912432609999</v>
      </c>
      <c r="I50" s="10">
        <f>SUM($I$48:$I$49)</f>
        <v>51986.039234399999</v>
      </c>
      <c r="J50" s="15">
        <f>SUM($J$48:$J$49)</f>
        <v>0</v>
      </c>
      <c r="K50" s="10">
        <f>SUM($K$48:$K$49)</f>
        <v>0</v>
      </c>
    </row>
    <row r="51" spans="1:11" x14ac:dyDescent="0.25">
      <c r="A51" s="8"/>
      <c r="B51" s="5" t="s">
        <v>47</v>
      </c>
      <c r="C51" s="16"/>
      <c r="D51" s="16"/>
      <c r="E51" s="11"/>
      <c r="F51" s="11"/>
      <c r="G51" s="11"/>
      <c r="H51" s="11"/>
      <c r="I51" s="11"/>
      <c r="J51" s="16"/>
      <c r="K51" s="11"/>
    </row>
    <row r="52" spans="1:11" ht="15.75" x14ac:dyDescent="0.25">
      <c r="A52" s="2" t="s">
        <v>77</v>
      </c>
      <c r="B52" s="3" t="s">
        <v>78</v>
      </c>
      <c r="C52" s="16"/>
      <c r="D52" s="16"/>
      <c r="E52" s="11"/>
      <c r="F52" s="11"/>
      <c r="G52" s="11"/>
      <c r="H52" s="11"/>
      <c r="I52" s="11"/>
      <c r="J52" s="16"/>
      <c r="K52" s="11"/>
    </row>
    <row r="53" spans="1:11" s="22" customFormat="1" x14ac:dyDescent="0.25">
      <c r="A53" s="18" t="s">
        <v>15</v>
      </c>
      <c r="B53" s="19" t="s">
        <v>79</v>
      </c>
      <c r="C53" s="20">
        <v>270</v>
      </c>
      <c r="D53" s="20">
        <v>12225285</v>
      </c>
      <c r="E53" s="21">
        <v>8214.4505941599891</v>
      </c>
      <c r="F53" s="21">
        <v>3871.6078272200002</v>
      </c>
      <c r="G53" s="21">
        <v>4342.8427669399898</v>
      </c>
      <c r="H53" s="21">
        <v>273175.06744010001</v>
      </c>
      <c r="I53" s="21">
        <v>269012.48933100997</v>
      </c>
      <c r="J53" s="20">
        <v>0</v>
      </c>
      <c r="K53" s="21">
        <v>0</v>
      </c>
    </row>
    <row r="54" spans="1:11" s="22" customFormat="1" x14ac:dyDescent="0.25">
      <c r="A54" s="18" t="s">
        <v>17</v>
      </c>
      <c r="B54" s="19" t="s">
        <v>80</v>
      </c>
      <c r="C54" s="20">
        <v>18</v>
      </c>
      <c r="D54" s="20">
        <v>6252992</v>
      </c>
      <c r="E54" s="21">
        <v>1478.3225188500001</v>
      </c>
      <c r="F54" s="21">
        <v>221.60240295</v>
      </c>
      <c r="G54" s="21">
        <v>1256.7201159000001</v>
      </c>
      <c r="H54" s="21">
        <v>44244.815042679998</v>
      </c>
      <c r="I54" s="21">
        <v>43566.495489059998</v>
      </c>
      <c r="J54" s="20">
        <v>0</v>
      </c>
      <c r="K54" s="21">
        <v>0</v>
      </c>
    </row>
    <row r="55" spans="1:11" s="22" customFormat="1" x14ac:dyDescent="0.25">
      <c r="A55" s="18" t="s">
        <v>19</v>
      </c>
      <c r="B55" s="19" t="s">
        <v>81</v>
      </c>
      <c r="C55" s="20">
        <v>214</v>
      </c>
      <c r="D55" s="20">
        <v>18347870</v>
      </c>
      <c r="E55" s="21">
        <v>17302.145355640001</v>
      </c>
      <c r="F55" s="21">
        <v>15770.91729329</v>
      </c>
      <c r="G55" s="21">
        <v>1531.2280623499801</v>
      </c>
      <c r="H55" s="21">
        <v>785743.37576292001</v>
      </c>
      <c r="I55" s="21">
        <v>779302.48647357</v>
      </c>
      <c r="J55" s="20">
        <v>0</v>
      </c>
      <c r="K55" s="21">
        <v>0</v>
      </c>
    </row>
    <row r="56" spans="1:11" s="22" customFormat="1" x14ac:dyDescent="0.25">
      <c r="A56" s="18" t="s">
        <v>21</v>
      </c>
      <c r="B56" s="19" t="s">
        <v>82</v>
      </c>
      <c r="C56" s="20">
        <v>54</v>
      </c>
      <c r="D56" s="20">
        <v>1379573</v>
      </c>
      <c r="E56" s="21">
        <v>327.51774981</v>
      </c>
      <c r="F56" s="21">
        <v>396.99705201</v>
      </c>
      <c r="G56" s="21">
        <v>-69.479302199999395</v>
      </c>
      <c r="H56" s="21">
        <v>26732.35648192</v>
      </c>
      <c r="I56" s="21">
        <v>26493.56489921</v>
      </c>
      <c r="J56" s="20">
        <v>0</v>
      </c>
      <c r="K56" s="21">
        <v>0</v>
      </c>
    </row>
    <row r="57" spans="1:11" x14ac:dyDescent="0.25">
      <c r="A57" s="6" t="s">
        <v>47</v>
      </c>
      <c r="B57" s="6" t="s">
        <v>83</v>
      </c>
      <c r="C57" s="15">
        <f>SUM($C$53:$C$56)</f>
        <v>556</v>
      </c>
      <c r="D57" s="15">
        <f>SUM($D$53:$D$56)</f>
        <v>38205720</v>
      </c>
      <c r="E57" s="10">
        <f>SUM($E$53:$E$56)</f>
        <v>27322.436218459989</v>
      </c>
      <c r="F57" s="10">
        <f>SUM($F$53:$F$56)</f>
        <v>20261.124575469999</v>
      </c>
      <c r="G57" s="10">
        <f>SUM($G$53:$G$56)</f>
        <v>7061.3116429899701</v>
      </c>
      <c r="H57" s="10">
        <f>SUM($H$53:$H$56)</f>
        <v>1129895.61472762</v>
      </c>
      <c r="I57" s="10">
        <f>SUM($I$53:$I$56)</f>
        <v>1118375.0361928497</v>
      </c>
      <c r="J57" s="15">
        <f>SUM($J$53:$J$56)</f>
        <v>0</v>
      </c>
      <c r="K57" s="10">
        <f>SUM($K$53:$K$56)</f>
        <v>0</v>
      </c>
    </row>
    <row r="58" spans="1:11" x14ac:dyDescent="0.25">
      <c r="A58" s="8"/>
      <c r="B58" s="5" t="s">
        <v>47</v>
      </c>
      <c r="C58" s="16"/>
      <c r="D58" s="16"/>
      <c r="E58" s="11"/>
      <c r="F58" s="11"/>
      <c r="G58" s="11"/>
      <c r="H58" s="11"/>
      <c r="I58" s="11"/>
      <c r="J58" s="16"/>
      <c r="K58" s="11"/>
    </row>
    <row r="59" spans="1:11" x14ac:dyDescent="0.25">
      <c r="A59" s="7" t="s">
        <v>47</v>
      </c>
      <c r="B59" s="7" t="s">
        <v>84</v>
      </c>
      <c r="C59" s="17">
        <f>SUM($C$6:$C$21) + SUM($C$25:$C$35) + SUM($C$39:$C$44) + SUM($C$48:$C$49) + SUM($C$53:$C$56)</f>
        <v>1552</v>
      </c>
      <c r="D59" s="17">
        <f>SUM($D$6:$D$21) + SUM($D$25:$D$35) + SUM($D$39:$D$44) + SUM($D$48:$D$49) + SUM($D$53:$D$56)</f>
        <v>220278805</v>
      </c>
      <c r="E59" s="12">
        <f>SUM($E$6:$E$21) + SUM($E$25:$E$35) + SUM($E$39:$E$44) + SUM($E$48:$E$49) + SUM($E$53:$E$56)</f>
        <v>1015334.3487642099</v>
      </c>
      <c r="F59" s="12">
        <f>SUM($F$6:$F$21) + SUM($F$25:$F$35) + SUM($F$39:$F$44) + SUM($F$48:$F$49) + SUM($F$53:$F$56)</f>
        <v>954970.64844833012</v>
      </c>
      <c r="G59" s="12">
        <f>SUM($G$6:$G$21) + SUM($G$25:$G$35) + SUM($G$39:$G$44) + SUM($G$48:$G$49) + SUM($G$53:$G$56)</f>
        <v>60363.700315879636</v>
      </c>
      <c r="H59" s="12">
        <f>SUM($H$6:$H$21) + SUM($H$25:$H$35) + SUM($H$39:$H$44) + SUM($H$48:$H$49) + SUM($H$53:$H$56)</f>
        <v>6781336.6831812905</v>
      </c>
      <c r="I59" s="12">
        <f>SUM($I$6:$I$21) + SUM($I$25:$I$35) + SUM($I$39:$I$44) + SUM($I$48:$I$49) + SUM($I$53:$I$56)</f>
        <v>6778217.7281766497</v>
      </c>
      <c r="J59" s="17">
        <f>SUM($J$6:$J$21) + SUM($J$25:$J$35) + SUM($J$39:$J$44) + SUM($J$48:$J$49) + SUM($J$53:$J$56)</f>
        <v>12</v>
      </c>
      <c r="K59" s="12">
        <f>SUM($K$6:$K$21) + SUM($K$25:$K$35) + SUM($K$39:$K$44) + SUM($K$48:$K$49) + SUM($K$53:$K$56)</f>
        <v>35.1402</v>
      </c>
    </row>
    <row r="60" spans="1:11" x14ac:dyDescent="0.25">
      <c r="A60" s="8"/>
      <c r="B60" s="5" t="s">
        <v>47</v>
      </c>
      <c r="C60" s="16"/>
      <c r="D60" s="16"/>
      <c r="E60" s="11"/>
      <c r="F60" s="11"/>
      <c r="G60" s="11"/>
      <c r="H60" s="11"/>
      <c r="I60" s="11"/>
      <c r="J60" s="16"/>
      <c r="K60" s="11"/>
    </row>
    <row r="61" spans="1:11" ht="15.75" x14ac:dyDescent="0.25">
      <c r="A61" s="2" t="s">
        <v>85</v>
      </c>
      <c r="B61" s="3" t="s">
        <v>86</v>
      </c>
      <c r="C61" s="16"/>
      <c r="D61" s="16"/>
      <c r="E61" s="11"/>
      <c r="F61" s="11"/>
      <c r="G61" s="11"/>
      <c r="H61" s="11"/>
      <c r="I61" s="11"/>
      <c r="J61" s="16"/>
      <c r="K61" s="11"/>
    </row>
    <row r="62" spans="1:11" ht="15.75" x14ac:dyDescent="0.25">
      <c r="A62" s="2" t="s">
        <v>13</v>
      </c>
      <c r="B62" s="3" t="s">
        <v>14</v>
      </c>
      <c r="C62" s="16"/>
      <c r="D62" s="16"/>
      <c r="E62" s="11"/>
      <c r="F62" s="11"/>
      <c r="G62" s="11"/>
      <c r="H62" s="11"/>
      <c r="I62" s="11"/>
      <c r="J62" s="16"/>
      <c r="K62" s="11"/>
    </row>
    <row r="63" spans="1:11" s="22" customFormat="1" x14ac:dyDescent="0.25">
      <c r="A63" s="18" t="s">
        <v>15</v>
      </c>
      <c r="B63" s="19" t="s">
        <v>87</v>
      </c>
      <c r="C63" s="20">
        <v>79</v>
      </c>
      <c r="D63" s="20">
        <v>67822</v>
      </c>
      <c r="E63" s="21">
        <v>0</v>
      </c>
      <c r="F63" s="21">
        <v>0</v>
      </c>
      <c r="G63" s="21">
        <v>0</v>
      </c>
      <c r="H63" s="21">
        <v>15676.986584280001</v>
      </c>
      <c r="I63" s="21">
        <v>15641.26769959</v>
      </c>
      <c r="J63" s="20">
        <v>0</v>
      </c>
      <c r="K63" s="21">
        <v>0</v>
      </c>
    </row>
    <row r="64" spans="1:11" s="22" customFormat="1" x14ac:dyDescent="0.25">
      <c r="A64" s="18" t="s">
        <v>17</v>
      </c>
      <c r="B64" s="19" t="s">
        <v>88</v>
      </c>
      <c r="C64" s="20">
        <v>0</v>
      </c>
      <c r="D64" s="20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0">
        <v>0</v>
      </c>
      <c r="K64" s="21">
        <v>0</v>
      </c>
    </row>
    <row r="65" spans="1:11" s="22" customFormat="1" x14ac:dyDescent="0.25">
      <c r="A65" s="18" t="s">
        <v>19</v>
      </c>
      <c r="B65" s="19" t="s">
        <v>89</v>
      </c>
      <c r="C65" s="20">
        <v>4</v>
      </c>
      <c r="D65" s="20">
        <v>30</v>
      </c>
      <c r="E65" s="21">
        <v>0</v>
      </c>
      <c r="F65" s="21">
        <v>0</v>
      </c>
      <c r="G65" s="21">
        <v>0</v>
      </c>
      <c r="H65" s="21">
        <v>1086.728163</v>
      </c>
      <c r="I65" s="21">
        <v>1083.640384</v>
      </c>
      <c r="J65" s="20">
        <v>0</v>
      </c>
      <c r="K65" s="21">
        <v>0</v>
      </c>
    </row>
    <row r="66" spans="1:11" s="22" customFormat="1" x14ac:dyDescent="0.25">
      <c r="A66" s="18" t="s">
        <v>21</v>
      </c>
      <c r="B66" s="19" t="s">
        <v>90</v>
      </c>
      <c r="C66" s="20">
        <v>1</v>
      </c>
      <c r="D66" s="20">
        <v>197210</v>
      </c>
      <c r="E66" s="21">
        <v>16.71</v>
      </c>
      <c r="F66" s="21">
        <v>44.41</v>
      </c>
      <c r="G66" s="21">
        <v>-27.7</v>
      </c>
      <c r="H66" s="21">
        <v>5447.93</v>
      </c>
      <c r="I66" s="21">
        <v>5424.32</v>
      </c>
      <c r="J66" s="20">
        <v>0</v>
      </c>
      <c r="K66" s="21">
        <v>0</v>
      </c>
    </row>
    <row r="67" spans="1:11" x14ac:dyDescent="0.25">
      <c r="A67" s="6" t="s">
        <v>47</v>
      </c>
      <c r="B67" s="6" t="s">
        <v>91</v>
      </c>
      <c r="C67" s="15">
        <f>SUM($C$63:$C$66)</f>
        <v>84</v>
      </c>
      <c r="D67" s="15">
        <f>SUM($D$63:$D$66)</f>
        <v>265062</v>
      </c>
      <c r="E67" s="10">
        <f>SUM($E$63:$E$66)</f>
        <v>16.71</v>
      </c>
      <c r="F67" s="10">
        <f>SUM($F$63:$F$66)</f>
        <v>44.41</v>
      </c>
      <c r="G67" s="10">
        <f>SUM($G$63:$G$66)</f>
        <v>-27.7</v>
      </c>
      <c r="H67" s="10">
        <f>SUM($H$63:$H$66)</f>
        <v>22211.644747280003</v>
      </c>
      <c r="I67" s="10">
        <f>SUM($I$63:$I$66)</f>
        <v>22149.228083589998</v>
      </c>
      <c r="J67" s="15">
        <f>SUM($J$63:$J$66)</f>
        <v>0</v>
      </c>
      <c r="K67" s="10">
        <f>SUM($K$63:$K$66)</f>
        <v>0</v>
      </c>
    </row>
    <row r="68" spans="1:11" x14ac:dyDescent="0.25">
      <c r="A68" s="8"/>
      <c r="B68" s="5" t="s">
        <v>47</v>
      </c>
      <c r="C68" s="16"/>
      <c r="D68" s="16"/>
      <c r="E68" s="11"/>
      <c r="F68" s="11"/>
      <c r="G68" s="11"/>
      <c r="H68" s="11"/>
      <c r="I68" s="11"/>
      <c r="J68" s="16"/>
      <c r="K68" s="11"/>
    </row>
    <row r="69" spans="1:11" ht="15.75" x14ac:dyDescent="0.25">
      <c r="A69" s="2" t="s">
        <v>49</v>
      </c>
      <c r="B69" s="3" t="s">
        <v>50</v>
      </c>
      <c r="C69" s="16"/>
      <c r="D69" s="16"/>
      <c r="E69" s="11"/>
      <c r="F69" s="11"/>
      <c r="G69" s="11"/>
      <c r="H69" s="11"/>
      <c r="I69" s="11"/>
      <c r="J69" s="16"/>
      <c r="K69" s="11"/>
    </row>
    <row r="70" spans="1:11" s="22" customFormat="1" x14ac:dyDescent="0.25">
      <c r="A70" s="18" t="s">
        <v>15</v>
      </c>
      <c r="B70" s="19" t="s">
        <v>60</v>
      </c>
      <c r="C70" s="20">
        <v>18</v>
      </c>
      <c r="D70" s="20">
        <v>268283</v>
      </c>
      <c r="E70" s="21">
        <v>0</v>
      </c>
      <c r="F70" s="21">
        <v>16.20040405</v>
      </c>
      <c r="G70" s="21">
        <v>-16.20040405</v>
      </c>
      <c r="H70" s="21">
        <v>4452.1741768800002</v>
      </c>
      <c r="I70" s="21">
        <v>4417.4772099900001</v>
      </c>
      <c r="J70" s="20">
        <v>0</v>
      </c>
      <c r="K70" s="21">
        <v>0</v>
      </c>
    </row>
    <row r="71" spans="1:11" s="22" customFormat="1" x14ac:dyDescent="0.25">
      <c r="A71" s="18" t="s">
        <v>17</v>
      </c>
      <c r="B71" s="19" t="s">
        <v>92</v>
      </c>
      <c r="C71" s="20">
        <v>0</v>
      </c>
      <c r="D71" s="20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0">
        <v>0</v>
      </c>
      <c r="K71" s="21">
        <v>0</v>
      </c>
    </row>
    <row r="72" spans="1:11" x14ac:dyDescent="0.25">
      <c r="A72" s="6" t="s">
        <v>47</v>
      </c>
      <c r="B72" s="6" t="s">
        <v>93</v>
      </c>
      <c r="C72" s="15">
        <f>SUM($C$70:$C$71)</f>
        <v>18</v>
      </c>
      <c r="D72" s="15">
        <f>SUM($D$70:$D$71)</f>
        <v>268283</v>
      </c>
      <c r="E72" s="10">
        <f>SUM($E$70:$E$71)</f>
        <v>0</v>
      </c>
      <c r="F72" s="10">
        <f>SUM($F$70:$F$71)</f>
        <v>16.20040405</v>
      </c>
      <c r="G72" s="10">
        <f>SUM($G$70:$G$71)</f>
        <v>-16.20040405</v>
      </c>
      <c r="H72" s="10">
        <f>SUM($H$70:$H$71)</f>
        <v>4452.1741768800002</v>
      </c>
      <c r="I72" s="10">
        <f>SUM($I$70:$I$71)</f>
        <v>4417.4772099900001</v>
      </c>
      <c r="J72" s="15">
        <f>SUM($J$70:$J$71)</f>
        <v>0</v>
      </c>
      <c r="K72" s="10">
        <f>SUM($K$70:$K$71)</f>
        <v>0</v>
      </c>
    </row>
    <row r="73" spans="1:11" x14ac:dyDescent="0.25">
      <c r="A73" s="8"/>
      <c r="B73" s="4" t="s">
        <v>47</v>
      </c>
      <c r="C73" s="16"/>
      <c r="D73" s="16"/>
      <c r="E73" s="11"/>
      <c r="F73" s="11"/>
      <c r="G73" s="11"/>
      <c r="H73" s="11"/>
      <c r="I73" s="11"/>
      <c r="J73" s="16"/>
      <c r="K73" s="11"/>
    </row>
    <row r="74" spans="1:11" s="22" customFormat="1" x14ac:dyDescent="0.25">
      <c r="A74" s="18" t="s">
        <v>63</v>
      </c>
      <c r="B74" s="19" t="s">
        <v>78</v>
      </c>
      <c r="C74" s="20">
        <v>0</v>
      </c>
      <c r="D74" s="20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0">
        <v>0</v>
      </c>
      <c r="K74" s="21">
        <v>0</v>
      </c>
    </row>
    <row r="75" spans="1:11" x14ac:dyDescent="0.25">
      <c r="A75" s="8"/>
      <c r="B75" s="8"/>
      <c r="C75" s="16"/>
      <c r="D75" s="16"/>
      <c r="E75" s="11"/>
      <c r="F75" s="11"/>
      <c r="G75" s="11"/>
      <c r="H75" s="11"/>
      <c r="I75" s="11"/>
      <c r="J75" s="16"/>
      <c r="K75" s="11"/>
    </row>
    <row r="76" spans="1:11" x14ac:dyDescent="0.25">
      <c r="A76" s="7" t="s">
        <v>47</v>
      </c>
      <c r="B76" s="7" t="s">
        <v>94</v>
      </c>
      <c r="C76" s="17">
        <f>SUM($C$63:$C$66) + SUM($C$70:$C$71) + SUM($C$74:$C$74)</f>
        <v>102</v>
      </c>
      <c r="D76" s="17">
        <f>SUM($D$63:$D$66) + SUM($D$70:$D$71) + SUM($D$74:$D$74)</f>
        <v>533345</v>
      </c>
      <c r="E76" s="12">
        <f>SUM($E$63:$E$66) + SUM($E$70:$E$71) + SUM($E$74:$E$74)</f>
        <v>16.71</v>
      </c>
      <c r="F76" s="12">
        <f>SUM($F$63:$F$66) + SUM($F$70:$F$71) + SUM($F$74:$F$74)</f>
        <v>60.61040405</v>
      </c>
      <c r="G76" s="12">
        <f>SUM($G$63:$G$66) + SUM($G$70:$G$71) + SUM($G$74:$G$74)</f>
        <v>-43.900404049999999</v>
      </c>
      <c r="H76" s="12">
        <f>SUM($H$63:$H$66) + SUM($H$70:$H$71) + SUM($H$74:$H$74)</f>
        <v>26663.818924160005</v>
      </c>
      <c r="I76" s="12">
        <f>SUM($I$63:$I$66) + SUM($I$70:$I$71) + SUM($I$74:$I$74)</f>
        <v>26566.705293579998</v>
      </c>
      <c r="J76" s="17">
        <f>SUM($J$63:$J$66) + SUM($J$70:$J$71) + SUM($J$74:$J$74)</f>
        <v>0</v>
      </c>
      <c r="K76" s="12">
        <f>SUM($K$63:$K$66) + SUM($K$70:$K$71) + SUM($K$74:$K$74)</f>
        <v>0</v>
      </c>
    </row>
    <row r="77" spans="1:11" x14ac:dyDescent="0.25">
      <c r="A77" s="8"/>
      <c r="B77" s="5" t="s">
        <v>47</v>
      </c>
      <c r="C77" s="16"/>
      <c r="D77" s="16"/>
      <c r="E77" s="11"/>
      <c r="F77" s="11"/>
      <c r="G77" s="11"/>
      <c r="H77" s="11"/>
      <c r="I77" s="11"/>
      <c r="J77" s="16"/>
      <c r="K77" s="11"/>
    </row>
    <row r="78" spans="1:11" ht="15.75" x14ac:dyDescent="0.25">
      <c r="A78" s="2" t="s">
        <v>95</v>
      </c>
      <c r="B78" s="3" t="s">
        <v>96</v>
      </c>
      <c r="C78" s="16"/>
      <c r="D78" s="16"/>
      <c r="E78" s="11"/>
      <c r="F78" s="11"/>
      <c r="G78" s="11"/>
      <c r="H78" s="11"/>
      <c r="I78" s="11"/>
      <c r="J78" s="16"/>
      <c r="K78" s="11"/>
    </row>
    <row r="79" spans="1:11" s="22" customFormat="1" x14ac:dyDescent="0.25">
      <c r="A79" s="18" t="s">
        <v>13</v>
      </c>
      <c r="B79" s="19" t="s">
        <v>14</v>
      </c>
      <c r="C79" s="20">
        <v>12</v>
      </c>
      <c r="D79" s="20">
        <v>2237</v>
      </c>
      <c r="E79" s="21">
        <v>2.0000000000000199E-4</v>
      </c>
      <c r="F79" s="21">
        <v>24.4998</v>
      </c>
      <c r="G79" s="21">
        <v>-24.499600000000001</v>
      </c>
      <c r="H79" s="21">
        <v>100.65779999999999</v>
      </c>
      <c r="I79" s="21">
        <v>129.0292</v>
      </c>
      <c r="J79" s="20">
        <v>0</v>
      </c>
      <c r="K79" s="21">
        <v>0</v>
      </c>
    </row>
    <row r="80" spans="1:11" s="22" customFormat="1" x14ac:dyDescent="0.25">
      <c r="A80" s="23"/>
      <c r="B80" s="23"/>
      <c r="C80" s="24"/>
      <c r="D80" s="24"/>
      <c r="E80" s="25"/>
      <c r="F80" s="25"/>
      <c r="G80" s="25"/>
      <c r="H80" s="25"/>
      <c r="I80" s="25"/>
      <c r="J80" s="24"/>
      <c r="K80" s="25"/>
    </row>
    <row r="81" spans="1:11" s="22" customFormat="1" x14ac:dyDescent="0.25">
      <c r="A81" s="18" t="s">
        <v>49</v>
      </c>
      <c r="B81" s="19" t="s">
        <v>50</v>
      </c>
      <c r="C81" s="20">
        <v>0</v>
      </c>
      <c r="D81" s="20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0">
        <v>0</v>
      </c>
      <c r="K81" s="21">
        <v>0</v>
      </c>
    </row>
    <row r="82" spans="1:11" s="22" customFormat="1" x14ac:dyDescent="0.25">
      <c r="A82" s="23"/>
      <c r="B82" s="23"/>
      <c r="C82" s="24"/>
      <c r="D82" s="24"/>
      <c r="E82" s="25"/>
      <c r="F82" s="25"/>
      <c r="G82" s="25"/>
      <c r="H82" s="25"/>
      <c r="I82" s="25"/>
      <c r="J82" s="24"/>
      <c r="K82" s="25"/>
    </row>
    <row r="83" spans="1:11" s="22" customFormat="1" x14ac:dyDescent="0.25">
      <c r="A83" s="18" t="s">
        <v>63</v>
      </c>
      <c r="B83" s="19" t="s">
        <v>78</v>
      </c>
      <c r="C83" s="20">
        <v>0</v>
      </c>
      <c r="D83" s="20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0">
        <v>0</v>
      </c>
      <c r="K83" s="21">
        <v>0</v>
      </c>
    </row>
    <row r="84" spans="1:11" x14ac:dyDescent="0.25">
      <c r="A84" s="8"/>
      <c r="B84" s="8"/>
      <c r="C84" s="16"/>
      <c r="D84" s="16"/>
      <c r="E84" s="11"/>
      <c r="F84" s="11"/>
      <c r="G84" s="11"/>
      <c r="H84" s="11"/>
      <c r="I84" s="11"/>
      <c r="J84" s="16"/>
      <c r="K84" s="11"/>
    </row>
    <row r="85" spans="1:11" x14ac:dyDescent="0.25">
      <c r="A85" s="7" t="s">
        <v>47</v>
      </c>
      <c r="B85" s="7" t="s">
        <v>97</v>
      </c>
      <c r="C85" s="17">
        <f>SUM($C$79:$C$83)</f>
        <v>12</v>
      </c>
      <c r="D85" s="17">
        <f>SUM($D$79:$D$83)</f>
        <v>2237</v>
      </c>
      <c r="E85" s="12">
        <f>SUM($E$79:$E$83)</f>
        <v>2.0000000000000199E-4</v>
      </c>
      <c r="F85" s="12">
        <f>SUM($F$79:$F$83)</f>
        <v>24.4998</v>
      </c>
      <c r="G85" s="12">
        <f>SUM($G$79:$G$83)</f>
        <v>-24.499600000000001</v>
      </c>
      <c r="H85" s="12">
        <f>SUM($H$79:$H$83)</f>
        <v>100.65779999999999</v>
      </c>
      <c r="I85" s="12">
        <f>SUM($I$79:$I$83)</f>
        <v>129.0292</v>
      </c>
      <c r="J85" s="17">
        <f>SUM($J$79:$J$83)</f>
        <v>0</v>
      </c>
      <c r="K85" s="12">
        <f>SUM($K$79:$K$83)</f>
        <v>0</v>
      </c>
    </row>
    <row r="86" spans="1:11" x14ac:dyDescent="0.25">
      <c r="A86" s="8"/>
      <c r="B86" s="4" t="s">
        <v>47</v>
      </c>
      <c r="C86" s="16"/>
      <c r="D86" s="16"/>
      <c r="E86" s="11"/>
      <c r="F86" s="11"/>
      <c r="G86" s="11"/>
      <c r="H86" s="11"/>
      <c r="I86" s="11"/>
      <c r="J86" s="16"/>
      <c r="K86" s="11"/>
    </row>
    <row r="87" spans="1:11" x14ac:dyDescent="0.25">
      <c r="A87" s="7" t="s">
        <v>47</v>
      </c>
      <c r="B87" s="7" t="s">
        <v>98</v>
      </c>
      <c r="C87" s="17">
        <f>SUM($C$59:$C$59) + SUM($C$76:$C$76) + SUM($C$85:$C$85)</f>
        <v>1666</v>
      </c>
      <c r="D87" s="17">
        <f>SUM($D$59:$D$59) + SUM($D$76:$D$76) + SUM($D$85:$D$85)</f>
        <v>220814387</v>
      </c>
      <c r="E87" s="12">
        <f>SUM($E$59:$E$59) + SUM($E$76:$E$76) + SUM($E$85:$E$85)</f>
        <v>1015351.0589642099</v>
      </c>
      <c r="F87" s="12">
        <f>SUM($F$59:$F$59) + SUM($F$76:$F$76) + SUM($F$85:$F$85)</f>
        <v>955055.75865238009</v>
      </c>
      <c r="G87" s="12">
        <f>SUM($G$59:$G$59) + SUM($G$76:$G$76) + SUM($G$85:$G$85)</f>
        <v>60295.300311829633</v>
      </c>
      <c r="H87" s="12">
        <f>SUM($H$59:$H$59) + SUM($H$76:$H$76) + SUM($H$85:$H$85)</f>
        <v>6808101.1599054504</v>
      </c>
      <c r="I87" s="12">
        <f>SUM($I$59:$I$59) + SUM($I$76:$I$76) + SUM($I$85:$I$85)</f>
        <v>6804913.4626702294</v>
      </c>
      <c r="J87" s="17">
        <f>SUM($J$59:$J$59) + SUM($J$76:$J$76) + SUM($J$85:$J$85)</f>
        <v>12</v>
      </c>
      <c r="K87" s="12">
        <f>SUM($K$59:$K$59) + SUM($K$76:$K$76) + SUM($K$85:$K$85)</f>
        <v>35.1402</v>
      </c>
    </row>
    <row r="88" spans="1:11" x14ac:dyDescent="0.25">
      <c r="A88" s="8"/>
      <c r="B88" s="4" t="s">
        <v>47</v>
      </c>
      <c r="C88" s="16"/>
      <c r="D88" s="16"/>
      <c r="E88" s="11"/>
      <c r="F88" s="11"/>
      <c r="G88" s="11"/>
      <c r="H88" s="11"/>
      <c r="I88" s="11"/>
      <c r="J88" s="16"/>
      <c r="K88" s="11"/>
    </row>
    <row r="89" spans="1:11" x14ac:dyDescent="0.25">
      <c r="A89" s="8"/>
      <c r="B89" s="26" t="s">
        <v>100</v>
      </c>
      <c r="C89" s="14" t="s">
        <v>127</v>
      </c>
      <c r="D89" s="14">
        <v>3088215</v>
      </c>
      <c r="E89" s="9">
        <v>2094.6792521699999</v>
      </c>
      <c r="F89" s="9">
        <v>1033.44087883</v>
      </c>
      <c r="G89" s="9">
        <v>1061.23837334</v>
      </c>
      <c r="H89" s="9">
        <v>89180.323407179996</v>
      </c>
      <c r="I89" s="9">
        <v>88262.373166449994</v>
      </c>
      <c r="J89" s="14">
        <v>0</v>
      </c>
      <c r="K89" s="9">
        <v>0</v>
      </c>
    </row>
    <row r="90" spans="1:11" x14ac:dyDescent="0.25">
      <c r="J90" s="27" t="s">
        <v>102</v>
      </c>
    </row>
    <row r="91" spans="1:11" x14ac:dyDescent="0.25">
      <c r="B91" s="59" t="s">
        <v>101</v>
      </c>
      <c r="C91" s="59"/>
      <c r="D91" s="59"/>
      <c r="E91" s="59"/>
      <c r="F91" s="59"/>
      <c r="G91" s="59"/>
      <c r="H91" s="59"/>
      <c r="I91" s="59"/>
      <c r="J91" s="59"/>
      <c r="K91" s="59"/>
    </row>
    <row r="92" spans="1:11" x14ac:dyDescent="0.25">
      <c r="B92" s="59" t="s">
        <v>128</v>
      </c>
      <c r="C92" s="59"/>
      <c r="D92" s="59"/>
      <c r="E92" s="59"/>
      <c r="F92" s="59"/>
      <c r="G92" s="59"/>
      <c r="H92" s="59"/>
      <c r="I92" s="59"/>
      <c r="J92" s="59"/>
      <c r="K92" s="59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6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66675</xdr:rowOff>
              </from>
              <to>
                <xdr:col>5</xdr:col>
                <xdr:colOff>238125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E939-1270-4D4A-820C-5A03B2AEF0E3}">
  <sheetPr>
    <pageSetUpPr fitToPage="1"/>
  </sheetPr>
  <dimension ref="A5:N55"/>
  <sheetViews>
    <sheetView workbookViewId="0">
      <selection activeCell="A5" sqref="A5"/>
    </sheetView>
  </sheetViews>
  <sheetFormatPr defaultColWidth="9.140625" defaultRowHeight="15" x14ac:dyDescent="0.25"/>
  <cols>
    <col min="1" max="1" width="50.28515625" customWidth="1"/>
    <col min="2" max="2" width="9.85546875" style="29" customWidth="1"/>
    <col min="3" max="3" width="10.5703125" style="29" customWidth="1"/>
    <col min="4" max="4" width="10.28515625" style="29" customWidth="1"/>
    <col min="5" max="5" width="11.28515625" style="29" customWidth="1"/>
    <col min="6" max="6" width="10.5703125" style="29" customWidth="1"/>
    <col min="7" max="7" width="14.28515625" style="29" customWidth="1"/>
    <col min="8" max="8" width="8.5703125" customWidth="1"/>
    <col min="9" max="9" width="11" customWidth="1"/>
  </cols>
  <sheetData>
    <row r="5" spans="1:12" x14ac:dyDescent="0.25">
      <c r="A5" s="28" t="s">
        <v>103</v>
      </c>
    </row>
    <row r="6" spans="1:12" x14ac:dyDescent="0.25">
      <c r="F6" s="30" t="s">
        <v>104</v>
      </c>
    </row>
    <row r="7" spans="1:12" x14ac:dyDescent="0.25">
      <c r="A7" s="31"/>
      <c r="B7" s="67" t="s">
        <v>105</v>
      </c>
      <c r="C7" s="67"/>
      <c r="D7" s="67" t="s">
        <v>106</v>
      </c>
      <c r="E7" s="67"/>
      <c r="F7" s="67" t="s">
        <v>107</v>
      </c>
      <c r="G7" s="67"/>
    </row>
    <row r="8" spans="1:12" s="34" customFormat="1" ht="30" x14ac:dyDescent="0.25">
      <c r="A8" s="32"/>
      <c r="B8" s="33" t="s">
        <v>108</v>
      </c>
      <c r="C8" s="33" t="s">
        <v>109</v>
      </c>
      <c r="D8" s="33" t="s">
        <v>108</v>
      </c>
      <c r="E8" s="33" t="s">
        <v>109</v>
      </c>
      <c r="F8" s="33" t="s">
        <v>108</v>
      </c>
      <c r="G8" s="33" t="s">
        <v>109</v>
      </c>
    </row>
    <row r="9" spans="1:12" s="34" customFormat="1" x14ac:dyDescent="0.25">
      <c r="A9" s="35" t="s">
        <v>110</v>
      </c>
      <c r="B9" s="33"/>
      <c r="C9" s="33"/>
      <c r="D9" s="33"/>
      <c r="E9" s="33"/>
      <c r="F9" s="33"/>
      <c r="G9" s="33"/>
    </row>
    <row r="10" spans="1:12" s="34" customFormat="1" x14ac:dyDescent="0.25">
      <c r="A10" s="36" t="s">
        <v>18</v>
      </c>
      <c r="B10" s="37">
        <v>1</v>
      </c>
      <c r="C10" s="37">
        <v>269</v>
      </c>
      <c r="D10" s="37">
        <v>0</v>
      </c>
      <c r="E10" s="37">
        <v>0</v>
      </c>
      <c r="F10" s="37">
        <f>B10</f>
        <v>1</v>
      </c>
      <c r="G10" s="37">
        <f>C10</f>
        <v>269</v>
      </c>
    </row>
    <row r="11" spans="1:12" s="34" customFormat="1" x14ac:dyDescent="0.25">
      <c r="A11" s="38" t="s">
        <v>111</v>
      </c>
      <c r="B11" s="33">
        <f>SUM(B10)</f>
        <v>1</v>
      </c>
      <c r="C11" s="33">
        <f t="shared" ref="C11:G11" si="0">SUM(C10)</f>
        <v>269</v>
      </c>
      <c r="D11" s="33">
        <f t="shared" si="0"/>
        <v>0</v>
      </c>
      <c r="E11" s="33">
        <f t="shared" si="0"/>
        <v>0</v>
      </c>
      <c r="F11" s="33">
        <f t="shared" si="0"/>
        <v>1</v>
      </c>
      <c r="G11" s="33">
        <f t="shared" si="0"/>
        <v>269</v>
      </c>
    </row>
    <row r="12" spans="1:12" x14ac:dyDescent="0.25">
      <c r="A12" s="38" t="s">
        <v>112</v>
      </c>
      <c r="B12" s="39"/>
      <c r="C12" s="39"/>
      <c r="D12" s="40"/>
      <c r="E12" s="40"/>
      <c r="F12" s="41"/>
      <c r="G12" s="41"/>
      <c r="H12" s="42"/>
      <c r="I12" s="42"/>
      <c r="J12" s="42"/>
      <c r="K12" s="42"/>
      <c r="L12" s="42"/>
    </row>
    <row r="13" spans="1:12" x14ac:dyDescent="0.25">
      <c r="A13" s="43" t="s">
        <v>55</v>
      </c>
      <c r="B13" s="39">
        <v>1</v>
      </c>
      <c r="C13" s="39">
        <v>358</v>
      </c>
      <c r="D13" s="44">
        <v>0</v>
      </c>
      <c r="E13" s="44">
        <v>0</v>
      </c>
      <c r="F13" s="39">
        <f t="shared" ref="F13:G14" si="1">B13</f>
        <v>1</v>
      </c>
      <c r="G13" s="39">
        <f t="shared" si="1"/>
        <v>358</v>
      </c>
      <c r="H13" s="42"/>
      <c r="I13" s="42"/>
      <c r="J13" s="42"/>
      <c r="K13" s="42"/>
      <c r="L13" s="42"/>
    </row>
    <row r="14" spans="1:12" ht="15.75" customHeight="1" x14ac:dyDescent="0.25">
      <c r="A14" s="31" t="s">
        <v>59</v>
      </c>
      <c r="B14" s="39">
        <v>3</v>
      </c>
      <c r="C14" s="39">
        <v>2751</v>
      </c>
      <c r="D14" s="44">
        <v>0</v>
      </c>
      <c r="E14" s="44">
        <v>0</v>
      </c>
      <c r="F14" s="39">
        <f t="shared" si="1"/>
        <v>3</v>
      </c>
      <c r="G14" s="39">
        <f t="shared" si="1"/>
        <v>2751</v>
      </c>
      <c r="H14" s="42"/>
      <c r="I14" s="42"/>
      <c r="J14" s="42"/>
      <c r="K14" s="42"/>
      <c r="L14" s="42"/>
    </row>
    <row r="15" spans="1:12" s="28" customFormat="1" x14ac:dyDescent="0.25">
      <c r="A15" s="38" t="s">
        <v>113</v>
      </c>
      <c r="B15" s="45">
        <f>SUM(B13:B14)</f>
        <v>4</v>
      </c>
      <c r="C15" s="45">
        <f t="shared" ref="C15:G15" si="2">SUM(C13:C14)</f>
        <v>3109</v>
      </c>
      <c r="D15" s="45">
        <f t="shared" si="2"/>
        <v>0</v>
      </c>
      <c r="E15" s="45">
        <f t="shared" si="2"/>
        <v>0</v>
      </c>
      <c r="F15" s="45">
        <f t="shared" si="2"/>
        <v>4</v>
      </c>
      <c r="G15" s="45">
        <f t="shared" si="2"/>
        <v>3109</v>
      </c>
      <c r="H15" s="42"/>
      <c r="K15" s="42"/>
      <c r="L15" s="42"/>
    </row>
    <row r="16" spans="1:12" s="28" customFormat="1" x14ac:dyDescent="0.25">
      <c r="A16" s="38" t="s">
        <v>114</v>
      </c>
      <c r="B16" s="45"/>
      <c r="C16" s="45"/>
      <c r="D16" s="45"/>
      <c r="E16" s="45"/>
      <c r="F16" s="45"/>
      <c r="G16" s="45"/>
      <c r="H16" s="42"/>
      <c r="K16" s="42"/>
      <c r="L16" s="42"/>
    </row>
    <row r="17" spans="1:14" s="28" customFormat="1" x14ac:dyDescent="0.25">
      <c r="A17" s="46" t="s">
        <v>69</v>
      </c>
      <c r="B17" s="47">
        <v>2</v>
      </c>
      <c r="C17" s="47">
        <v>140</v>
      </c>
      <c r="D17" s="47"/>
      <c r="E17" s="47"/>
      <c r="F17" s="47">
        <f>B17</f>
        <v>2</v>
      </c>
      <c r="G17" s="47">
        <f>C17</f>
        <v>140</v>
      </c>
      <c r="H17" s="42"/>
      <c r="K17" s="42"/>
      <c r="L17" s="42"/>
    </row>
    <row r="18" spans="1:14" s="28" customFormat="1" x14ac:dyDescent="0.25">
      <c r="A18" s="38" t="s">
        <v>115</v>
      </c>
      <c r="B18" s="45">
        <f>SUM(B17)</f>
        <v>2</v>
      </c>
      <c r="C18" s="45">
        <f t="shared" ref="C18:G18" si="3">SUM(C17)</f>
        <v>140</v>
      </c>
      <c r="D18" s="45">
        <f t="shared" si="3"/>
        <v>0</v>
      </c>
      <c r="E18" s="45">
        <f t="shared" si="3"/>
        <v>0</v>
      </c>
      <c r="F18" s="45">
        <f t="shared" si="3"/>
        <v>2</v>
      </c>
      <c r="G18" s="45">
        <f t="shared" si="3"/>
        <v>140</v>
      </c>
      <c r="H18" s="42"/>
      <c r="K18" s="42"/>
      <c r="L18" s="42"/>
    </row>
    <row r="19" spans="1:14" ht="15.75" customHeight="1" x14ac:dyDescent="0.25">
      <c r="A19" s="48" t="s">
        <v>116</v>
      </c>
      <c r="B19" s="49"/>
      <c r="C19" s="49"/>
      <c r="D19" s="49"/>
      <c r="E19" s="49"/>
      <c r="F19" s="41"/>
      <c r="G19" s="41"/>
      <c r="H19" s="42"/>
      <c r="I19" s="28"/>
      <c r="J19" s="28"/>
      <c r="K19" s="42"/>
      <c r="L19" s="42"/>
    </row>
    <row r="20" spans="1:14" ht="15.75" customHeight="1" x14ac:dyDescent="0.25">
      <c r="A20" s="50" t="s">
        <v>79</v>
      </c>
      <c r="B20" s="49">
        <v>10</v>
      </c>
      <c r="C20" s="49">
        <v>523</v>
      </c>
      <c r="D20" s="44">
        <v>0</v>
      </c>
      <c r="E20" s="44">
        <v>0</v>
      </c>
      <c r="F20" s="39">
        <f t="shared" ref="F20:G21" si="4">B20</f>
        <v>10</v>
      </c>
      <c r="G20" s="40">
        <f t="shared" si="4"/>
        <v>523</v>
      </c>
      <c r="H20" s="42"/>
      <c r="I20" s="28"/>
      <c r="J20" s="28"/>
      <c r="K20" s="42"/>
      <c r="L20" s="42"/>
    </row>
    <row r="21" spans="1:14" ht="15.75" customHeight="1" x14ac:dyDescent="0.25">
      <c r="A21" s="31" t="s">
        <v>81</v>
      </c>
      <c r="B21" s="49">
        <v>1</v>
      </c>
      <c r="C21" s="49">
        <v>11</v>
      </c>
      <c r="D21" s="44">
        <v>0</v>
      </c>
      <c r="E21" s="44">
        <v>0</v>
      </c>
      <c r="F21" s="39">
        <f t="shared" si="4"/>
        <v>1</v>
      </c>
      <c r="G21" s="40">
        <f t="shared" si="4"/>
        <v>11</v>
      </c>
      <c r="H21" s="42"/>
      <c r="I21" s="28"/>
      <c r="J21" s="28"/>
      <c r="K21" s="42"/>
      <c r="L21" s="42"/>
    </row>
    <row r="22" spans="1:14" s="28" customFormat="1" x14ac:dyDescent="0.25">
      <c r="A22" s="38" t="s">
        <v>117</v>
      </c>
      <c r="B22" s="41">
        <f>SUM(B20:B21)</f>
        <v>11</v>
      </c>
      <c r="C22" s="41">
        <f t="shared" ref="C22:G22" si="5">SUM(C20:C21)</f>
        <v>534</v>
      </c>
      <c r="D22" s="41">
        <f t="shared" si="5"/>
        <v>0</v>
      </c>
      <c r="E22" s="41">
        <f t="shared" si="5"/>
        <v>0</v>
      </c>
      <c r="F22" s="41">
        <f t="shared" si="5"/>
        <v>11</v>
      </c>
      <c r="G22" s="41">
        <f t="shared" si="5"/>
        <v>534</v>
      </c>
      <c r="H22" s="42"/>
      <c r="I22" s="42"/>
      <c r="J22" s="42"/>
      <c r="K22" s="42"/>
    </row>
    <row r="23" spans="1:14" s="28" customFormat="1" ht="15.75" customHeight="1" x14ac:dyDescent="0.25">
      <c r="A23" s="48" t="s">
        <v>118</v>
      </c>
      <c r="B23" s="41">
        <f>B11+B15+B18+B22</f>
        <v>18</v>
      </c>
      <c r="C23" s="41">
        <f t="shared" ref="C23:G23" si="6">C11+C15+C18+C22</f>
        <v>4052</v>
      </c>
      <c r="D23" s="41">
        <f t="shared" si="6"/>
        <v>0</v>
      </c>
      <c r="E23" s="41">
        <f t="shared" si="6"/>
        <v>0</v>
      </c>
      <c r="F23" s="41">
        <f t="shared" si="6"/>
        <v>18</v>
      </c>
      <c r="G23" s="41">
        <f t="shared" si="6"/>
        <v>4052</v>
      </c>
      <c r="H23" s="42"/>
      <c r="I23" s="42"/>
      <c r="J23" s="42"/>
      <c r="K23" s="42"/>
      <c r="L23" s="42"/>
    </row>
    <row r="24" spans="1:14" x14ac:dyDescent="0.25">
      <c r="H24" s="42"/>
      <c r="I24" s="42"/>
      <c r="J24" s="42"/>
      <c r="K24" s="42"/>
      <c r="L24" s="42"/>
      <c r="M24" s="28"/>
      <c r="N24" s="28"/>
    </row>
    <row r="25" spans="1:14" x14ac:dyDescent="0.25">
      <c r="A25" s="51" t="s">
        <v>119</v>
      </c>
      <c r="H25" s="42"/>
      <c r="I25" s="42"/>
      <c r="J25" s="42"/>
      <c r="K25" s="42"/>
      <c r="L25" s="42"/>
      <c r="M25" s="42"/>
      <c r="N25" s="28"/>
    </row>
    <row r="26" spans="1:14" x14ac:dyDescent="0.25">
      <c r="A26" s="52" t="s">
        <v>120</v>
      </c>
      <c r="B26" s="68"/>
      <c r="C26" s="68"/>
      <c r="D26" s="68"/>
      <c r="E26" s="68"/>
      <c r="F26" s="68"/>
      <c r="G26" s="68"/>
      <c r="H26" s="42"/>
      <c r="I26" s="42"/>
      <c r="J26" s="42"/>
      <c r="K26" s="42"/>
      <c r="L26" s="42"/>
      <c r="M26" s="42"/>
      <c r="N26" s="28"/>
    </row>
    <row r="27" spans="1:14" x14ac:dyDescent="0.25">
      <c r="A27" s="52" t="s">
        <v>110</v>
      </c>
      <c r="B27" s="61"/>
      <c r="C27" s="61"/>
      <c r="D27" s="61"/>
      <c r="E27" s="61"/>
      <c r="F27" s="61"/>
      <c r="G27" s="61"/>
      <c r="H27" s="42"/>
      <c r="I27" s="42"/>
      <c r="J27" s="42"/>
      <c r="K27" s="42"/>
      <c r="L27" s="42"/>
      <c r="M27" s="42"/>
      <c r="N27" s="28"/>
    </row>
    <row r="28" spans="1:14" x14ac:dyDescent="0.25">
      <c r="A28" s="53" t="s">
        <v>18</v>
      </c>
      <c r="B28" s="66" t="s">
        <v>121</v>
      </c>
      <c r="C28" s="66"/>
      <c r="D28" s="66"/>
      <c r="E28" s="66"/>
      <c r="F28" s="66"/>
      <c r="G28" s="66"/>
      <c r="H28" s="42"/>
      <c r="I28" s="42"/>
      <c r="J28" s="42"/>
      <c r="K28" s="42"/>
      <c r="L28" s="42"/>
      <c r="M28" s="42"/>
      <c r="N28" s="28"/>
    </row>
    <row r="29" spans="1:14" s="28" customFormat="1" ht="13.15" customHeight="1" x14ac:dyDescent="0.25">
      <c r="A29" s="54" t="s">
        <v>112</v>
      </c>
      <c r="B29" s="61"/>
      <c r="C29" s="61"/>
      <c r="D29" s="61"/>
      <c r="E29" s="61"/>
      <c r="F29" s="61"/>
      <c r="G29" s="61"/>
      <c r="H29" s="42"/>
      <c r="I29" s="42"/>
      <c r="J29" s="42"/>
      <c r="K29" s="42"/>
      <c r="L29" s="42"/>
      <c r="M29" s="42"/>
    </row>
    <row r="30" spans="1:14" s="28" customFormat="1" ht="15" customHeight="1" x14ac:dyDescent="0.25">
      <c r="A30" s="43" t="s">
        <v>55</v>
      </c>
      <c r="B30" s="62" t="s">
        <v>122</v>
      </c>
      <c r="C30" s="62"/>
      <c r="D30" s="62"/>
      <c r="E30" s="62"/>
      <c r="F30" s="62"/>
      <c r="G30" s="62"/>
      <c r="H30" s="42"/>
      <c r="I30" s="42"/>
      <c r="J30" s="42"/>
      <c r="K30" s="42"/>
      <c r="L30" s="42"/>
      <c r="M30" s="42"/>
    </row>
    <row r="31" spans="1:14" s="42" customFormat="1" ht="30" customHeight="1" x14ac:dyDescent="0.25">
      <c r="A31" s="55" t="s">
        <v>59</v>
      </c>
      <c r="B31" s="63" t="s">
        <v>123</v>
      </c>
      <c r="C31" s="64"/>
      <c r="D31" s="64"/>
      <c r="E31" s="64"/>
      <c r="F31" s="64"/>
      <c r="G31" s="65"/>
      <c r="I31"/>
      <c r="J31"/>
      <c r="K31"/>
      <c r="N31" s="28"/>
    </row>
    <row r="32" spans="1:14" x14ac:dyDescent="0.25">
      <c r="A32" s="52" t="s">
        <v>114</v>
      </c>
      <c r="B32" s="61"/>
      <c r="C32" s="61"/>
      <c r="D32" s="61"/>
      <c r="E32" s="61"/>
      <c r="F32" s="61"/>
      <c r="G32" s="61"/>
      <c r="H32" s="42"/>
      <c r="I32" s="42"/>
      <c r="J32" s="42"/>
      <c r="K32" s="42"/>
      <c r="L32" s="42"/>
      <c r="M32" s="42"/>
      <c r="N32" s="28"/>
    </row>
    <row r="33" spans="1:14" s="42" customFormat="1" ht="18.75" customHeight="1" x14ac:dyDescent="0.25">
      <c r="A33" s="55" t="s">
        <v>69</v>
      </c>
      <c r="B33" s="63" t="s">
        <v>124</v>
      </c>
      <c r="C33" s="64"/>
      <c r="D33" s="64"/>
      <c r="E33" s="64"/>
      <c r="F33" s="64"/>
      <c r="G33" s="65"/>
      <c r="I33"/>
      <c r="J33"/>
      <c r="K33"/>
      <c r="N33" s="28"/>
    </row>
    <row r="34" spans="1:14" x14ac:dyDescent="0.25">
      <c r="A34" s="48" t="s">
        <v>116</v>
      </c>
      <c r="B34" s="66"/>
      <c r="C34" s="66"/>
      <c r="D34" s="66"/>
      <c r="E34" s="66"/>
      <c r="F34" s="66"/>
      <c r="G34" s="66"/>
      <c r="L34" s="28"/>
    </row>
    <row r="35" spans="1:14" ht="120" customHeight="1" x14ac:dyDescent="0.25">
      <c r="A35" s="56" t="s">
        <v>79</v>
      </c>
      <c r="B35" s="60" t="s">
        <v>125</v>
      </c>
      <c r="C35" s="60"/>
      <c r="D35" s="60"/>
      <c r="E35" s="60"/>
      <c r="F35" s="60"/>
      <c r="G35" s="60"/>
    </row>
    <row r="36" spans="1:14" ht="19.5" customHeight="1" x14ac:dyDescent="0.25">
      <c r="A36" s="55" t="s">
        <v>81</v>
      </c>
      <c r="B36" s="60" t="s">
        <v>126</v>
      </c>
      <c r="C36" s="60"/>
      <c r="D36" s="60"/>
      <c r="E36" s="60"/>
      <c r="F36" s="60"/>
      <c r="G36" s="60"/>
    </row>
    <row r="37" spans="1:14" x14ac:dyDescent="0.25">
      <c r="B37"/>
    </row>
    <row r="39" spans="1:14" x14ac:dyDescent="0.25">
      <c r="B39"/>
      <c r="C39"/>
      <c r="D39"/>
      <c r="E39"/>
      <c r="F39"/>
    </row>
    <row r="40" spans="1:14" x14ac:dyDescent="0.25">
      <c r="B40"/>
      <c r="C40"/>
      <c r="D40"/>
      <c r="E40"/>
      <c r="F40"/>
    </row>
    <row r="41" spans="1:14" x14ac:dyDescent="0.25">
      <c r="B41"/>
      <c r="C41"/>
      <c r="D41"/>
      <c r="E41"/>
      <c r="F41"/>
    </row>
    <row r="42" spans="1:14" x14ac:dyDescent="0.25">
      <c r="B42"/>
      <c r="C42"/>
      <c r="D42"/>
      <c r="E42"/>
      <c r="F42"/>
    </row>
    <row r="43" spans="1:14" x14ac:dyDescent="0.25">
      <c r="B43"/>
      <c r="C43"/>
      <c r="D43"/>
      <c r="E43"/>
      <c r="F43"/>
    </row>
    <row r="44" spans="1:14" x14ac:dyDescent="0.25">
      <c r="B44"/>
      <c r="C44"/>
      <c r="D44"/>
      <c r="E44"/>
      <c r="F44"/>
    </row>
    <row r="45" spans="1:14" x14ac:dyDescent="0.25">
      <c r="B45"/>
      <c r="C45"/>
      <c r="D45"/>
      <c r="E45"/>
      <c r="F45"/>
    </row>
    <row r="46" spans="1:14" x14ac:dyDescent="0.25">
      <c r="B46"/>
      <c r="C46"/>
      <c r="D46"/>
      <c r="E46"/>
      <c r="F46"/>
    </row>
    <row r="47" spans="1:14" x14ac:dyDescent="0.25">
      <c r="B47"/>
      <c r="C47"/>
      <c r="D47"/>
      <c r="E47"/>
      <c r="F47"/>
    </row>
    <row r="48" spans="1:14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</sheetData>
  <mergeCells count="14">
    <mergeCell ref="B28:G28"/>
    <mergeCell ref="B7:C7"/>
    <mergeCell ref="D7:E7"/>
    <mergeCell ref="F7:G7"/>
    <mergeCell ref="B26:G26"/>
    <mergeCell ref="B27:G27"/>
    <mergeCell ref="B35:G35"/>
    <mergeCell ref="B36:G36"/>
    <mergeCell ref="B29:G29"/>
    <mergeCell ref="B30:G30"/>
    <mergeCell ref="B31:G31"/>
    <mergeCell ref="B32:G32"/>
    <mergeCell ref="B33:G33"/>
    <mergeCell ref="B34:G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24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2024-12-09T13:08:07Z</cp:lastPrinted>
  <dcterms:created xsi:type="dcterms:W3CDTF">2024-12-06T06:27:57Z</dcterms:created>
  <dcterms:modified xsi:type="dcterms:W3CDTF">2024-12-09T13:08:30Z</dcterms:modified>
</cp:coreProperties>
</file>