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0"/>
  </bookViews>
  <sheets>
    <sheet name="Nov 21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<sst xmlns="http://schemas.openxmlformats.org/spreadsheetml/2006/main" count="214" uniqueCount="131">
  <si>
    <t xml:space="preserve">Monthly Report for the month of November 2021 </t>
  </si>
  <si>
    <t xml:space="preserve">Sr </t>
  </si>
  <si>
    <t xml:space="preserve">Scheme Name </t>
  </si>
  <si>
    <t>No. of Schemes as on November 30, 2021</t>
  </si>
  <si>
    <t>No. of Folios as on November 30, 2021</t>
  </si>
  <si>
    <t>Funds Mobilized for the month of November 2021 (INR in crore)</t>
  </si>
  <si>
    <t>Net Inflow (+ve)/Outflow (-ve) for the month of November 2021 (INR in crore)</t>
  </si>
  <si>
    <t>Net Assets Under Management as on November 30, 2021 (INR in crore)</t>
  </si>
  <si>
    <t>Average Net Assets Under Management for the month November 2021 (INR in crore)</t>
  </si>
  <si>
    <t>No. of segregated portfolios created as on November 30, 2021</t>
  </si>
  <si>
    <t>Net Assets Under Management in segregated portfolio as on November 30, 2021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</si>
  <si>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</si>
  <si>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</si>
  <si>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</si>
  <si>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</si>
  <si>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</si>
  <si>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</si>
  <si>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</si>
  <si>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</si>
  <si>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</si>
  <si>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</si>
  <si>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</si>
  <si>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</si>
  <si>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</si>
  <si>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</si>
  <si>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</si>
  <si>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</si>
  <si>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</si>
  <si>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</si>
  <si>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</si>
  <si>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</si>
  <si>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</si>
  <si>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</si>
  <si>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</si>
  <si>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</si>
  <si>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</si>
  <si>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</si>
  <si>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</si>
  <si>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</si>
  <si>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</si>
  <si>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</si>
  <si>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</si>
  <si>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</si>
  <si>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</si>
  <si>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</si>
  <si>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</si>
  <si>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</si>
  <si>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</si>
  <si>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</si>
  <si>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</si>
  <si>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</si>
  <si>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</si>
  <si>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</si>
  <si>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</si>
  <si>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</si>
  <si>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</si>
  <si>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</si>
  <si>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</si>
  <si>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</si>
  <si>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</si>
  <si>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</si>
  <si>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</si>
  <si>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</si>
  <si>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</si>
  <si>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</si>
  <si>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</si>
  <si>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</si>
  <si>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</si>
  <si>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</si>
  <si>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</si>
  <si>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</si>
  <si>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</si>
  <si>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</si>
  <si>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</si>
  <si>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</si>
  <si>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</si>
  <si>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</si>
  <si>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</si>
  <si>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</si>
  <si>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</si>
  <si>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</si>
  <si>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</si>
  <si>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</si>
  <si>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</si>
  <si>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</si>
  <si>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</si>
  <si>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</si>
  <si>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</si>
  <si>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</si>
  <si>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</si>
  <si>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</si>
  <si>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</si>
  <si>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</si>
  <si>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</si>
  <si>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</si>
  <si>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</si>
  <si>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</si>
  <si>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</si>
  <si>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</si>
  <si>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November 2021 (INR in crore)</t>
  </si>
  <si>
    <t>Released on 09-Dec-2021</t>
  </si>
  <si>
    <t>** Data in respect Fund of Funds Domestic is shown for information only. The same is included in the respective underlying schemes.</t>
  </si>
  <si>
    <t>Fund of Funds Scheme (Domestic) **</t>
  </si>
  <si>
    <t xml:space="preserve">NEW SCHEMES LAUNCHED DURING NOVEMBER 2021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</si>
  <si>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</si>
  <si>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</si>
  <si>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</si>
  <si>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</si>
  <si>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</si>
  <si>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</si>
  <si>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</si>
  <si>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</si>
  <si>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Growth/ Equity Oriented Schemes</t>
  </si>
  <si>
    <t>Value Fund</t>
  </si>
  <si>
    <t>Subtotal "B"</t>
  </si>
  <si>
    <t>C. Hybrid Schemes</t>
  </si>
  <si>
    <t>Balanced Advantage Fund</t>
  </si>
  <si>
    <t>Subtotal "C"</t>
  </si>
  <si>
    <t>D. Other Schemes</t>
  </si>
  <si>
    <t>Fund of Funds Investing Overseas</t>
  </si>
  <si>
    <t>Subtotal "D"</t>
  </si>
  <si>
    <t>Total A + B + C+ D</t>
  </si>
  <si>
    <t xml:space="preserve">*NEW SCHEMES LAUNCHED : </t>
  </si>
  <si>
    <t>Axis Fixed Term Plan - Series 109 (111 Days); SBI Fixed Maturity Plan -Series 54 (1842 Days) &amp; Series 55 (1849 Days)</t>
  </si>
  <si>
    <t>quant Value Fund</t>
  </si>
  <si>
    <t>IIFL Quant Fund; ITI Pharma and Healthcare Fund</t>
  </si>
  <si>
    <t>LIC MF Balanced Advantage Fund</t>
  </si>
  <si>
    <t>HDFC NIFTY NEXT50 Index Fund; ICICI Prudential Smallcap Index Fund</t>
  </si>
  <si>
    <t>DSP Nifty 50 Equal Weight ETF</t>
  </si>
  <si>
    <t>Aditya Birla Sun Life NASDAQ 100 FOF</t>
  </si>
  <si>
    <t>Open Ended Schemes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</si>
</sst>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43" fontId="20" fillId="0" borderId="10" xfId="18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0" fontId="20" fillId="35" borderId="10" xfId="0" applyFont="1" applyFill="1" applyBorder="1" applyAlignment="1">
      <alignment horizontal="left" vertical="center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horizontal="center"/>
    </xf>
    <xf numFmtId="0" fontId="0" fillId="0" borderId="10" xfId="0" applyBorder="1"/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43" fontId="0" fillId="0" borderId="10" xfId="18" applyFont="1" applyFill="1" applyBorder="1"/>
    <xf numFmtId="164" fontId="0" fillId="0" borderId="10" xfId="18" applyNumberFormat="1" applyFont="1" applyFill="1" applyBorder="1"/>
    <xf numFmtId="164" fontId="0" fillId="0" borderId="10" xfId="0" applyNumberFormat="1" applyBorder="1" applyAlignment="1">
      <alignment vertical="top" wrapText="1"/>
    </xf>
    <xf numFmtId="164" fontId="23" fillId="0" borderId="10" xfId="18" applyNumberFormat="1" applyFont="1" applyFill="1" applyBorder="1" applyAlignment="1">
      <alignment vertical="top" wrapText="1"/>
    </xf>
    <xf numFmtId="164" fontId="23" fillId="0" borderId="10" xfId="0" applyNumberFormat="1" applyFont="1" applyBorder="1" applyAlignment="1">
      <alignment vertical="top" wrapText="1"/>
    </xf>
    <xf numFmtId="0" fontId="23" fillId="0" borderId="10" xfId="0" applyFont="1" applyBorder="1"/>
    <xf numFmtId="43" fontId="0" fillId="0" borderId="10" xfId="18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164" fontId="0" fillId="0" borderId="10" xfId="18" applyNumberFormat="1" applyFont="1" applyFill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164" fontId="23" fillId="0" borderId="10" xfId="18" applyNumberFormat="1" applyFont="1" applyFill="1" applyBorder="1"/>
    <xf numFmtId="3" fontId="0" fillId="0" borderId="10" xfId="0" applyNumberFormat="1" applyBorder="1"/>
    <xf numFmtId="164" fontId="0" fillId="0" borderId="0" xfId="0" applyNumberFormat="1"/>
    <xf numFmtId="2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104775</xdr:rowOff>
        </xdr:from>
        <xdr:to>
          <xdr:col>5</xdr:col>
          <xdr:colOff>228600</xdr:colOff>
          <xdr:row>0</xdr:row>
          <xdr:rowOff>600075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8DEFD8-A62A-4FF4-A15C-0660BADF5AB2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63E55A0-EC5D-4EE9-ADF6-1B5CF8001F34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7109375" style="1" customWidth="1"/>
    <col min="4" max="4" width="13.8515625" style="1" customWidth="1"/>
    <col min="5" max="9" width="15.28125" style="1" bestFit="1" customWidth="1"/>
    <col min="10" max="10" width="14.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4"/>
      <c r="D4" s="4"/>
      <c r="E4" s="4"/>
      <c r="F4" s="4"/>
      <c r="G4" s="4"/>
      <c r="H4" s="4"/>
      <c r="I4" s="4"/>
      <c r="J4" s="4"/>
      <c r="K4" s="4"/>
    </row>
    <row r="5" spans="1:11" ht="15.75">
      <c r="A5" s="2" t="s">
        <v>13</v>
      </c>
      <c r="B5" s="3" t="s">
        <v>14</v>
      </c>
      <c r="C5" s="4"/>
      <c r="D5" s="4"/>
      <c r="E5" s="4"/>
      <c r="F5" s="4"/>
      <c r="G5" s="4"/>
      <c r="H5" s="4"/>
      <c r="I5" s="4"/>
      <c r="J5" s="4"/>
      <c r="K5" s="4"/>
    </row>
    <row r="6" spans="1:11" s="21" customFormat="1" ht="15">
      <c r="A6" s="17" t="s">
        <v>15</v>
      </c>
      <c r="B6" s="18" t="s">
        <v>16</v>
      </c>
      <c r="C6" s="19">
        <v>30</v>
      </c>
      <c r="D6" s="19">
        <v>302779</v>
      </c>
      <c r="E6" s="20">
        <v>379809.55130239</v>
      </c>
      <c r="F6" s="20">
        <v>391933.00885849</v>
      </c>
      <c r="G6" s="20">
        <v>-12123.4575560996</v>
      </c>
      <c r="H6" s="20">
        <v>89093.70901446</v>
      </c>
      <c r="I6" s="20">
        <v>115724.66547425</v>
      </c>
      <c r="J6" s="19">
        <v>0</v>
      </c>
      <c r="K6" s="20">
        <v>0</v>
      </c>
    </row>
    <row r="7" spans="1:11" s="21" customFormat="1" ht="15">
      <c r="A7" s="17" t="s">
        <v>17</v>
      </c>
      <c r="B7" s="18" t="s">
        <v>18</v>
      </c>
      <c r="C7" s="19">
        <v>39</v>
      </c>
      <c r="D7" s="19">
        <v>1942065</v>
      </c>
      <c r="E7" s="20">
        <v>277564.81647567</v>
      </c>
      <c r="F7" s="20">
        <v>224313.53932567</v>
      </c>
      <c r="G7" s="20">
        <v>53251.2771500002</v>
      </c>
      <c r="H7" s="20">
        <v>369014.99192435</v>
      </c>
      <c r="I7" s="20">
        <v>368710.82098804</v>
      </c>
      <c r="J7" s="19">
        <v>0</v>
      </c>
      <c r="K7" s="20">
        <v>0</v>
      </c>
    </row>
    <row r="8" spans="1:11" s="21" customFormat="1" ht="15">
      <c r="A8" s="17" t="s">
        <v>19</v>
      </c>
      <c r="B8" s="18" t="s">
        <v>20</v>
      </c>
      <c r="C8" s="19">
        <v>28</v>
      </c>
      <c r="D8" s="19">
        <v>642763</v>
      </c>
      <c r="E8" s="20">
        <v>16634.27912081</v>
      </c>
      <c r="F8" s="20">
        <v>21204.98122801</v>
      </c>
      <c r="G8" s="20">
        <v>-4570.70210719999</v>
      </c>
      <c r="H8" s="20">
        <v>96333.29737232</v>
      </c>
      <c r="I8" s="20">
        <v>98622.56482555</v>
      </c>
      <c r="J8" s="19">
        <v>0</v>
      </c>
      <c r="K8" s="20">
        <v>0</v>
      </c>
    </row>
    <row r="9" spans="1:11" s="21" customFormat="1" ht="15">
      <c r="A9" s="17" t="s">
        <v>21</v>
      </c>
      <c r="B9" s="18" t="s">
        <v>22</v>
      </c>
      <c r="C9" s="19">
        <v>24</v>
      </c>
      <c r="D9" s="19">
        <v>1125302</v>
      </c>
      <c r="E9" s="20">
        <v>15025.77789493</v>
      </c>
      <c r="F9" s="20">
        <v>21699.97701127</v>
      </c>
      <c r="G9" s="20">
        <v>-6674.19911633999</v>
      </c>
      <c r="H9" s="20">
        <v>138356.2525322</v>
      </c>
      <c r="I9" s="20">
        <v>141711.03155955</v>
      </c>
      <c r="J9" s="19">
        <v>2</v>
      </c>
      <c r="K9" s="20">
        <v>14.64</v>
      </c>
    </row>
    <row r="10" spans="1:11" s="21" customFormat="1" ht="15">
      <c r="A10" s="17" t="s">
        <v>23</v>
      </c>
      <c r="B10" s="18" t="s">
        <v>24</v>
      </c>
      <c r="C10" s="19">
        <v>20</v>
      </c>
      <c r="D10" s="19">
        <v>437205</v>
      </c>
      <c r="E10" s="20">
        <v>24928.71285072</v>
      </c>
      <c r="F10" s="20">
        <v>25423.12580193</v>
      </c>
      <c r="G10" s="20">
        <v>-494.41295120999</v>
      </c>
      <c r="H10" s="20">
        <v>121079.42636393</v>
      </c>
      <c r="I10" s="20">
        <v>120303.2798817</v>
      </c>
      <c r="J10" s="19">
        <v>0</v>
      </c>
      <c r="K10" s="20">
        <v>0</v>
      </c>
    </row>
    <row r="11" spans="1:11" s="21" customFormat="1" ht="15">
      <c r="A11" s="17" t="s">
        <v>25</v>
      </c>
      <c r="B11" s="18" t="s">
        <v>26</v>
      </c>
      <c r="C11" s="19">
        <v>27</v>
      </c>
      <c r="D11" s="19">
        <v>620008</v>
      </c>
      <c r="E11" s="20">
        <v>7139.11201877</v>
      </c>
      <c r="F11" s="20">
        <v>6653.28363378</v>
      </c>
      <c r="G11" s="20">
        <v>485.828384989996</v>
      </c>
      <c r="H11" s="20">
        <v>141278.1741585</v>
      </c>
      <c r="I11" s="20">
        <v>140233.86283398</v>
      </c>
      <c r="J11" s="19">
        <v>1</v>
      </c>
      <c r="K11" s="20">
        <v>11.74</v>
      </c>
    </row>
    <row r="12" spans="1:11" s="21" customFormat="1" ht="15">
      <c r="A12" s="17" t="s">
        <v>27</v>
      </c>
      <c r="B12" s="18" t="s">
        <v>28</v>
      </c>
      <c r="C12" s="19">
        <v>16</v>
      </c>
      <c r="D12" s="19">
        <v>297730</v>
      </c>
      <c r="E12" s="20">
        <v>1211.17894005</v>
      </c>
      <c r="F12" s="20">
        <v>1739.72428963</v>
      </c>
      <c r="G12" s="20">
        <v>-528.54534958</v>
      </c>
      <c r="H12" s="20">
        <v>35919.55136305</v>
      </c>
      <c r="I12" s="20">
        <v>36316.73334143</v>
      </c>
      <c r="J12" s="19">
        <v>6</v>
      </c>
      <c r="K12" s="20">
        <v>328.4432</v>
      </c>
    </row>
    <row r="13" spans="1:11" s="21" customFormat="1" ht="15">
      <c r="A13" s="17" t="s">
        <v>29</v>
      </c>
      <c r="B13" s="18" t="s">
        <v>30</v>
      </c>
      <c r="C13" s="19">
        <v>13</v>
      </c>
      <c r="D13" s="19">
        <v>120097</v>
      </c>
      <c r="E13" s="20">
        <v>1054.88151716</v>
      </c>
      <c r="F13" s="20">
        <v>153.92268652</v>
      </c>
      <c r="G13" s="20">
        <v>900.95883064</v>
      </c>
      <c r="H13" s="20">
        <v>14141.0504008</v>
      </c>
      <c r="I13" s="20">
        <v>13678.6056522</v>
      </c>
      <c r="J13" s="19">
        <v>1</v>
      </c>
      <c r="K13" s="20">
        <v>16.56</v>
      </c>
    </row>
    <row r="14" spans="1:11" s="21" customFormat="1" ht="15">
      <c r="A14" s="17" t="s">
        <v>31</v>
      </c>
      <c r="B14" s="18" t="s">
        <v>32</v>
      </c>
      <c r="C14" s="19">
        <v>2</v>
      </c>
      <c r="D14" s="19">
        <v>25703</v>
      </c>
      <c r="E14" s="20">
        <v>23.2598</v>
      </c>
      <c r="F14" s="20">
        <v>18.692</v>
      </c>
      <c r="G14" s="20">
        <v>4.56779999999998</v>
      </c>
      <c r="H14" s="20">
        <v>2618.9517</v>
      </c>
      <c r="I14" s="20">
        <v>2598.7442</v>
      </c>
      <c r="J14" s="19">
        <v>0</v>
      </c>
      <c r="K14" s="20">
        <v>0</v>
      </c>
    </row>
    <row r="15" spans="1:11" s="21" customFormat="1" ht="15">
      <c r="A15" s="17" t="s">
        <v>33</v>
      </c>
      <c r="B15" s="18" t="s">
        <v>34</v>
      </c>
      <c r="C15" s="19">
        <v>26</v>
      </c>
      <c r="D15" s="19">
        <v>247463</v>
      </c>
      <c r="E15" s="20">
        <v>858.580791089998</v>
      </c>
      <c r="F15" s="20">
        <v>1620.4469913</v>
      </c>
      <c r="G15" s="20">
        <v>-761.866200210001</v>
      </c>
      <c r="H15" s="20">
        <v>27318.33115013</v>
      </c>
      <c r="I15" s="20">
        <v>27980.91411362</v>
      </c>
      <c r="J15" s="19">
        <v>2</v>
      </c>
      <c r="K15" s="20">
        <v>129.05</v>
      </c>
    </row>
    <row r="16" spans="1:11" s="21" customFormat="1" ht="15">
      <c r="A16" s="17" t="s">
        <v>35</v>
      </c>
      <c r="B16" s="18" t="s">
        <v>36</v>
      </c>
      <c r="C16" s="19">
        <v>20</v>
      </c>
      <c r="D16" s="19">
        <v>697848</v>
      </c>
      <c r="E16" s="20">
        <v>3454.92656049</v>
      </c>
      <c r="F16" s="20">
        <v>8048.35697741</v>
      </c>
      <c r="G16" s="20">
        <v>-4593.43041692</v>
      </c>
      <c r="H16" s="20">
        <v>156155.07785056</v>
      </c>
      <c r="I16" s="20">
        <v>158221.63794947</v>
      </c>
      <c r="J16" s="19">
        <v>0</v>
      </c>
      <c r="K16" s="20">
        <v>0</v>
      </c>
    </row>
    <row r="17" spans="1:11" s="21" customFormat="1" ht="15">
      <c r="A17" s="17" t="s">
        <v>37</v>
      </c>
      <c r="B17" s="18" t="s">
        <v>38</v>
      </c>
      <c r="C17" s="19">
        <v>16</v>
      </c>
      <c r="D17" s="19">
        <v>281760</v>
      </c>
      <c r="E17" s="20">
        <v>637.03821854</v>
      </c>
      <c r="F17" s="20">
        <v>385.85957905</v>
      </c>
      <c r="G17" s="20">
        <v>251.17863949</v>
      </c>
      <c r="H17" s="20">
        <v>28356.03026464</v>
      </c>
      <c r="I17" s="20">
        <v>28108.7582152</v>
      </c>
      <c r="J17" s="19">
        <v>8</v>
      </c>
      <c r="K17" s="20">
        <v>232.6481</v>
      </c>
    </row>
    <row r="18" spans="1:11" s="21" customFormat="1" ht="15">
      <c r="A18" s="17" t="s">
        <v>39</v>
      </c>
      <c r="B18" s="18" t="s">
        <v>40</v>
      </c>
      <c r="C18" s="19">
        <v>22</v>
      </c>
      <c r="D18" s="19">
        <v>355192</v>
      </c>
      <c r="E18" s="20">
        <v>1493.84494789</v>
      </c>
      <c r="F18" s="20">
        <v>5687.16884367</v>
      </c>
      <c r="G18" s="20">
        <v>-4193.32389578</v>
      </c>
      <c r="H18" s="20">
        <v>113169.42834154</v>
      </c>
      <c r="I18" s="20">
        <v>115356.52263292</v>
      </c>
      <c r="J18" s="19">
        <v>0</v>
      </c>
      <c r="K18" s="20">
        <v>0</v>
      </c>
    </row>
    <row r="19" spans="1:11" s="21" customFormat="1" ht="15">
      <c r="A19" s="17" t="s">
        <v>41</v>
      </c>
      <c r="B19" s="18" t="s">
        <v>42</v>
      </c>
      <c r="C19" s="19">
        <v>21</v>
      </c>
      <c r="D19" s="19">
        <v>189553</v>
      </c>
      <c r="E19" s="20">
        <v>639.44917011</v>
      </c>
      <c r="F19" s="20">
        <v>1504.81509607</v>
      </c>
      <c r="G19" s="20">
        <v>-865.365925960001</v>
      </c>
      <c r="H19" s="20">
        <v>16576.96892857</v>
      </c>
      <c r="I19" s="20">
        <v>16931.25704429</v>
      </c>
      <c r="J19" s="19">
        <v>0</v>
      </c>
      <c r="K19" s="20">
        <v>0</v>
      </c>
    </row>
    <row r="20" spans="1:11" s="21" customFormat="1" ht="15">
      <c r="A20" s="17" t="s">
        <v>43</v>
      </c>
      <c r="B20" s="18" t="s">
        <v>44</v>
      </c>
      <c r="C20" s="19">
        <v>4</v>
      </c>
      <c r="D20" s="19">
        <v>48748</v>
      </c>
      <c r="E20" s="20">
        <v>62.27290435</v>
      </c>
      <c r="F20" s="20">
        <v>88.5015993000001</v>
      </c>
      <c r="G20" s="20">
        <v>-26.22869495</v>
      </c>
      <c r="H20" s="20">
        <v>1414.9964395</v>
      </c>
      <c r="I20" s="20">
        <v>1411.5218223</v>
      </c>
      <c r="J20" s="19">
        <v>0</v>
      </c>
      <c r="K20" s="20">
        <v>0</v>
      </c>
    </row>
    <row r="21" spans="1:11" s="21" customFormat="1" ht="15">
      <c r="A21" s="17" t="s">
        <v>45</v>
      </c>
      <c r="B21" s="18" t="s">
        <v>46</v>
      </c>
      <c r="C21" s="19">
        <v>12</v>
      </c>
      <c r="D21" s="19">
        <v>285575</v>
      </c>
      <c r="E21" s="20">
        <v>5569.18249285</v>
      </c>
      <c r="F21" s="20">
        <v>10738.37629351</v>
      </c>
      <c r="G21" s="20">
        <v>-5169.19380066</v>
      </c>
      <c r="H21" s="20">
        <v>101222.0695906</v>
      </c>
      <c r="I21" s="20">
        <v>105280.9197035</v>
      </c>
      <c r="J21" s="19">
        <v>0</v>
      </c>
      <c r="K21" s="20">
        <v>0</v>
      </c>
    </row>
    <row r="22" spans="1:11" ht="30">
      <c r="A22" s="8" t="s">
        <v>47</v>
      </c>
      <c r="B22" s="22" t="s">
        <v>48</v>
      </c>
      <c r="C22" s="14">
        <f>SUM($C$6:$C$21)</f>
        <v>320</v>
      </c>
      <c r="D22" s="14">
        <f>SUM($D$6:$D$21)</f>
        <v>7619791</v>
      </c>
      <c r="E22" s="9">
        <f>SUM($E$6:$E$21)</f>
        <v>736106.8650058201</v>
      </c>
      <c r="F22" s="9">
        <f>SUM($F$6:$F$21)</f>
        <v>721213.7802156098</v>
      </c>
      <c r="G22" s="9">
        <f>SUM($G$6:$G$21)</f>
        <v>14893.084790210618</v>
      </c>
      <c r="H22" s="9">
        <f>SUM($H$6:$H$21)</f>
        <v>1452048.30739515</v>
      </c>
      <c r="I22" s="9">
        <f>SUM($I$6:$I$21)</f>
        <v>1491191.8402379998</v>
      </c>
      <c r="J22" s="14">
        <f>SUM($J$6:$J$21)</f>
        <v>20</v>
      </c>
      <c r="K22" s="9">
        <f>SUM($K$6:$K$21)</f>
        <v>733.0813</v>
      </c>
    </row>
    <row r="23" spans="1:11" ht="15">
      <c r="A23" s="4"/>
      <c r="B23" s="6" t="s">
        <v>47</v>
      </c>
      <c r="C23" s="15"/>
      <c r="D23" s="15"/>
      <c r="E23" s="10"/>
      <c r="F23" s="10"/>
      <c r="G23" s="10"/>
      <c r="H23" s="10"/>
      <c r="I23" s="10"/>
      <c r="J23" s="15"/>
      <c r="K23" s="10"/>
    </row>
    <row r="24" spans="1:11" ht="15.75">
      <c r="A24" s="2" t="s">
        <v>49</v>
      </c>
      <c r="B24" s="3" t="s">
        <v>50</v>
      </c>
      <c r="C24" s="15"/>
      <c r="D24" s="15"/>
      <c r="E24" s="10"/>
      <c r="F24" s="10"/>
      <c r="G24" s="10"/>
      <c r="H24" s="10"/>
      <c r="I24" s="10"/>
      <c r="J24" s="15"/>
      <c r="K24" s="10"/>
    </row>
    <row r="25" spans="1:11" s="21" customFormat="1" ht="15">
      <c r="A25" s="17" t="s">
        <v>15</v>
      </c>
      <c r="B25" s="18" t="s">
        <v>51</v>
      </c>
      <c r="C25" s="19">
        <v>12</v>
      </c>
      <c r="D25" s="19">
        <v>1938528</v>
      </c>
      <c r="E25" s="20">
        <v>771.836090190001</v>
      </c>
      <c r="F25" s="20">
        <v>424.21666811</v>
      </c>
      <c r="G25" s="20">
        <v>347.619422080002</v>
      </c>
      <c r="H25" s="20">
        <v>31543.3794687</v>
      </c>
      <c r="I25" s="20">
        <v>32835.4187474</v>
      </c>
      <c r="J25" s="19">
        <v>0</v>
      </c>
      <c r="K25" s="20">
        <v>0</v>
      </c>
    </row>
    <row r="26" spans="1:11" s="21" customFormat="1" ht="15">
      <c r="A26" s="17" t="s">
        <v>17</v>
      </c>
      <c r="B26" s="18" t="s">
        <v>52</v>
      </c>
      <c r="C26" s="19">
        <v>33</v>
      </c>
      <c r="D26" s="19">
        <v>11740508</v>
      </c>
      <c r="E26" s="20">
        <v>4352.16415735</v>
      </c>
      <c r="F26" s="20">
        <v>2727.75631131</v>
      </c>
      <c r="G26" s="20">
        <v>1624.40784604</v>
      </c>
      <c r="H26" s="20">
        <v>214414.29758136</v>
      </c>
      <c r="I26" s="20">
        <v>223295.21969777</v>
      </c>
      <c r="J26" s="19">
        <v>0</v>
      </c>
      <c r="K26" s="20">
        <v>0</v>
      </c>
    </row>
    <row r="27" spans="1:11" s="21" customFormat="1" ht="15">
      <c r="A27" s="17" t="s">
        <v>19</v>
      </c>
      <c r="B27" s="18" t="s">
        <v>53</v>
      </c>
      <c r="C27" s="19">
        <v>28</v>
      </c>
      <c r="D27" s="19">
        <v>5976466</v>
      </c>
      <c r="E27" s="20">
        <v>2473.53639549</v>
      </c>
      <c r="F27" s="20">
        <v>1248.12910876</v>
      </c>
      <c r="G27" s="20">
        <v>1225.40728673</v>
      </c>
      <c r="H27" s="20">
        <v>100135.09561444</v>
      </c>
      <c r="I27" s="20">
        <v>103449.43585451</v>
      </c>
      <c r="J27" s="19">
        <v>0</v>
      </c>
      <c r="K27" s="20">
        <v>0</v>
      </c>
    </row>
    <row r="28" spans="1:11" s="21" customFormat="1" ht="15">
      <c r="A28" s="17" t="s">
        <v>21</v>
      </c>
      <c r="B28" s="18" t="s">
        <v>54</v>
      </c>
      <c r="C28" s="19">
        <v>28</v>
      </c>
      <c r="D28" s="19">
        <v>8014405</v>
      </c>
      <c r="E28" s="20">
        <v>3256.08310642</v>
      </c>
      <c r="F28" s="20">
        <v>1976.32135114</v>
      </c>
      <c r="G28" s="20">
        <v>1279.76175528</v>
      </c>
      <c r="H28" s="20">
        <v>152893.93727476</v>
      </c>
      <c r="I28" s="20">
        <v>158045.33276791</v>
      </c>
      <c r="J28" s="19">
        <v>0</v>
      </c>
      <c r="K28" s="20">
        <v>0</v>
      </c>
    </row>
    <row r="29" spans="1:11" s="21" customFormat="1" ht="15">
      <c r="A29" s="17" t="s">
        <v>23</v>
      </c>
      <c r="B29" s="18" t="s">
        <v>55</v>
      </c>
      <c r="C29" s="19">
        <v>25</v>
      </c>
      <c r="D29" s="19">
        <v>6849028</v>
      </c>
      <c r="E29" s="20">
        <v>2347.49328907</v>
      </c>
      <c r="F29" s="20">
        <v>1565.8441757</v>
      </c>
      <c r="G29" s="20">
        <v>781.64911337</v>
      </c>
      <c r="H29" s="20">
        <v>100479.0861093</v>
      </c>
      <c r="I29" s="20">
        <v>102358.114487</v>
      </c>
      <c r="J29" s="19">
        <v>0</v>
      </c>
      <c r="K29" s="20">
        <v>0</v>
      </c>
    </row>
    <row r="30" spans="1:11" s="21" customFormat="1" ht="15">
      <c r="A30" s="17" t="s">
        <v>25</v>
      </c>
      <c r="B30" s="18" t="s">
        <v>56</v>
      </c>
      <c r="C30" s="19">
        <v>8</v>
      </c>
      <c r="D30" s="19">
        <v>549717</v>
      </c>
      <c r="E30" s="20">
        <v>157.82893565</v>
      </c>
      <c r="F30" s="20">
        <v>103.89516962</v>
      </c>
      <c r="G30" s="20">
        <v>53.9337660300001</v>
      </c>
      <c r="H30" s="20">
        <v>9292.3351159</v>
      </c>
      <c r="I30" s="20">
        <v>9617.6956693</v>
      </c>
      <c r="J30" s="19">
        <v>0</v>
      </c>
      <c r="K30" s="20">
        <v>0</v>
      </c>
    </row>
    <row r="31" spans="1:11" s="21" customFormat="1" ht="15">
      <c r="A31" s="17" t="s">
        <v>27</v>
      </c>
      <c r="B31" s="18" t="s">
        <v>57</v>
      </c>
      <c r="C31" s="19">
        <v>22</v>
      </c>
      <c r="D31" s="19">
        <v>3918225</v>
      </c>
      <c r="E31" s="20">
        <v>1361.19884989</v>
      </c>
      <c r="F31" s="20">
        <v>922.61280913</v>
      </c>
      <c r="G31" s="20">
        <v>438.58604076</v>
      </c>
      <c r="H31" s="20">
        <v>74754.9630453</v>
      </c>
      <c r="I31" s="20">
        <v>77770.95541035</v>
      </c>
      <c r="J31" s="19">
        <v>0</v>
      </c>
      <c r="K31" s="20">
        <v>0</v>
      </c>
    </row>
    <row r="32" spans="1:11" s="21" customFormat="1" ht="15">
      <c r="A32" s="17" t="s">
        <v>29</v>
      </c>
      <c r="B32" s="18" t="s">
        <v>58</v>
      </c>
      <c r="C32" s="19">
        <v>27</v>
      </c>
      <c r="D32" s="19">
        <v>4738982</v>
      </c>
      <c r="E32" s="20">
        <v>2625.03314203</v>
      </c>
      <c r="F32" s="20">
        <v>1118.36833087</v>
      </c>
      <c r="G32" s="20">
        <v>1506.66481116</v>
      </c>
      <c r="H32" s="20">
        <v>94285.44695975</v>
      </c>
      <c r="I32" s="20">
        <v>96499.96847054</v>
      </c>
      <c r="J32" s="19">
        <v>0</v>
      </c>
      <c r="K32" s="20">
        <v>0</v>
      </c>
    </row>
    <row r="33" spans="1:11" s="21" customFormat="1" ht="15">
      <c r="A33" s="17" t="s">
        <v>31</v>
      </c>
      <c r="B33" s="18" t="s">
        <v>59</v>
      </c>
      <c r="C33" s="19">
        <v>114</v>
      </c>
      <c r="D33" s="19">
        <v>10587595</v>
      </c>
      <c r="E33" s="20">
        <v>4781.6365792</v>
      </c>
      <c r="F33" s="20">
        <v>3259.32707246</v>
      </c>
      <c r="G33" s="20">
        <v>1522.30950674</v>
      </c>
      <c r="H33" s="20">
        <v>139553.8691015</v>
      </c>
      <c r="I33" s="20">
        <v>143107.46726139</v>
      </c>
      <c r="J33" s="19">
        <v>0</v>
      </c>
      <c r="K33" s="20">
        <v>0</v>
      </c>
    </row>
    <row r="34" spans="1:11" s="21" customFormat="1" ht="15">
      <c r="A34" s="17" t="s">
        <v>33</v>
      </c>
      <c r="B34" s="18" t="s">
        <v>60</v>
      </c>
      <c r="C34" s="19">
        <v>42</v>
      </c>
      <c r="D34" s="19">
        <v>13113916</v>
      </c>
      <c r="E34" s="20">
        <v>1555.27630071</v>
      </c>
      <c r="F34" s="20">
        <v>1380.98664012</v>
      </c>
      <c r="G34" s="20">
        <v>174.28966059</v>
      </c>
      <c r="H34" s="20">
        <v>146246.62816508</v>
      </c>
      <c r="I34" s="20">
        <v>151995.93152805</v>
      </c>
      <c r="J34" s="19">
        <v>0</v>
      </c>
      <c r="K34" s="20">
        <v>0</v>
      </c>
    </row>
    <row r="35" spans="1:11" s="21" customFormat="1" ht="15">
      <c r="A35" s="17" t="s">
        <v>35</v>
      </c>
      <c r="B35" s="18" t="s">
        <v>61</v>
      </c>
      <c r="C35" s="19">
        <v>28</v>
      </c>
      <c r="D35" s="19">
        <v>10745464</v>
      </c>
      <c r="E35" s="20">
        <v>5408.6342617</v>
      </c>
      <c r="F35" s="20">
        <v>2748.52875853</v>
      </c>
      <c r="G35" s="20">
        <v>2660.10550317</v>
      </c>
      <c r="H35" s="20">
        <v>214649.7578794</v>
      </c>
      <c r="I35" s="20">
        <v>221727.7691723</v>
      </c>
      <c r="J35" s="19">
        <v>0</v>
      </c>
      <c r="K35" s="20">
        <v>0</v>
      </c>
    </row>
    <row r="36" spans="1:11" ht="15">
      <c r="A36" s="8" t="s">
        <v>47</v>
      </c>
      <c r="B36" s="8" t="s">
        <v>62</v>
      </c>
      <c r="C36" s="14">
        <f>SUM($C$25:$C$35)</f>
        <v>367</v>
      </c>
      <c r="D36" s="14">
        <f>SUM($D$25:$D$35)</f>
        <v>78172834</v>
      </c>
      <c r="E36" s="9">
        <f>SUM($E$25:$E$35)</f>
        <v>29090.721107700003</v>
      </c>
      <c r="F36" s="9">
        <f>SUM($F$25:$F$35)</f>
        <v>17475.986395750002</v>
      </c>
      <c r="G36" s="9">
        <f>SUM($G$25:$G$35)</f>
        <v>11614.734711950003</v>
      </c>
      <c r="H36" s="9">
        <f>SUM($H$25:$H$35)</f>
        <v>1278248.79631549</v>
      </c>
      <c r="I36" s="9">
        <f>SUM($I$25:$I$35)</f>
        <v>1320703.30906652</v>
      </c>
      <c r="J36" s="14">
        <f>SUM($J$25:$J$35)</f>
        <v>0</v>
      </c>
      <c r="K36" s="9">
        <f>SUM($K$25:$K$35)</f>
        <v>0</v>
      </c>
    </row>
    <row r="37" spans="1:11" ht="15">
      <c r="A37" s="4"/>
      <c r="B37" s="6" t="s">
        <v>47</v>
      </c>
      <c r="C37" s="15"/>
      <c r="D37" s="15"/>
      <c r="E37" s="10"/>
      <c r="F37" s="10"/>
      <c r="G37" s="10"/>
      <c r="H37" s="10"/>
      <c r="I37" s="10"/>
      <c r="J37" s="15"/>
      <c r="K37" s="10"/>
    </row>
    <row r="38" spans="1:11" ht="15.75">
      <c r="A38" s="2" t="s">
        <v>63</v>
      </c>
      <c r="B38" s="3" t="s">
        <v>64</v>
      </c>
      <c r="C38" s="15"/>
      <c r="D38" s="15"/>
      <c r="E38" s="10"/>
      <c r="F38" s="10"/>
      <c r="G38" s="10"/>
      <c r="H38" s="10"/>
      <c r="I38" s="10"/>
      <c r="J38" s="15"/>
      <c r="K38" s="10"/>
    </row>
    <row r="39" spans="1:11" s="21" customFormat="1" ht="15">
      <c r="A39" s="17" t="s">
        <v>15</v>
      </c>
      <c r="B39" s="18" t="s">
        <v>65</v>
      </c>
      <c r="C39" s="19">
        <v>21</v>
      </c>
      <c r="D39" s="19">
        <v>476918</v>
      </c>
      <c r="E39" s="20">
        <v>862.26424941</v>
      </c>
      <c r="F39" s="20">
        <v>348.43252795</v>
      </c>
      <c r="G39" s="20">
        <v>513.83172146</v>
      </c>
      <c r="H39" s="20">
        <v>19118.23036335</v>
      </c>
      <c r="I39" s="20">
        <v>19028.45317268</v>
      </c>
      <c r="J39" s="19">
        <v>2</v>
      </c>
      <c r="K39" s="20">
        <v>45.78</v>
      </c>
    </row>
    <row r="40" spans="1:11" s="21" customFormat="1" ht="15">
      <c r="A40" s="17" t="s">
        <v>17</v>
      </c>
      <c r="B40" s="18" t="s">
        <v>66</v>
      </c>
      <c r="C40" s="19">
        <v>34</v>
      </c>
      <c r="D40" s="19">
        <v>4923718</v>
      </c>
      <c r="E40" s="20">
        <v>2694.10837806</v>
      </c>
      <c r="F40" s="20">
        <v>2045.77150267</v>
      </c>
      <c r="G40" s="20">
        <v>648.336875389999</v>
      </c>
      <c r="H40" s="20">
        <v>142499.9060204</v>
      </c>
      <c r="I40" s="20">
        <v>146596.3536454</v>
      </c>
      <c r="J40" s="19">
        <v>2</v>
      </c>
      <c r="K40" s="20">
        <v>9.3273</v>
      </c>
    </row>
    <row r="41" spans="1:11" s="21" customFormat="1" ht="15">
      <c r="A41" s="17" t="s">
        <v>19</v>
      </c>
      <c r="B41" s="18" t="s">
        <v>67</v>
      </c>
      <c r="C41" s="19">
        <v>26</v>
      </c>
      <c r="D41" s="19">
        <v>3954388</v>
      </c>
      <c r="E41" s="20">
        <v>8267.81003713</v>
      </c>
      <c r="F41" s="20">
        <v>2173.77571079</v>
      </c>
      <c r="G41" s="20">
        <v>6094.03432634</v>
      </c>
      <c r="H41" s="20">
        <v>164657.9198812</v>
      </c>
      <c r="I41" s="20">
        <v>167724.02643423</v>
      </c>
      <c r="J41" s="19">
        <v>0</v>
      </c>
      <c r="K41" s="20">
        <v>0</v>
      </c>
    </row>
    <row r="42" spans="1:11" s="21" customFormat="1" ht="15">
      <c r="A42" s="17" t="s">
        <v>21</v>
      </c>
      <c r="B42" s="18" t="s">
        <v>68</v>
      </c>
      <c r="C42" s="19">
        <v>10</v>
      </c>
      <c r="D42" s="19">
        <v>761713</v>
      </c>
      <c r="E42" s="20">
        <v>579.21275723</v>
      </c>
      <c r="F42" s="20">
        <v>327.99039151</v>
      </c>
      <c r="G42" s="20">
        <v>251.22236572</v>
      </c>
      <c r="H42" s="20">
        <v>18296.31492639</v>
      </c>
      <c r="I42" s="20">
        <v>19676.24129187</v>
      </c>
      <c r="J42" s="19">
        <v>0</v>
      </c>
      <c r="K42" s="20">
        <v>0</v>
      </c>
    </row>
    <row r="43" spans="1:11" s="21" customFormat="1" ht="15">
      <c r="A43" s="17" t="s">
        <v>23</v>
      </c>
      <c r="B43" s="18" t="s">
        <v>69</v>
      </c>
      <c r="C43" s="19">
        <v>26</v>
      </c>
      <c r="D43" s="19">
        <v>505671</v>
      </c>
      <c r="E43" s="20">
        <v>7883.31483100999</v>
      </c>
      <c r="F43" s="20">
        <v>6838.08676632</v>
      </c>
      <c r="G43" s="20">
        <v>1045.22806469</v>
      </c>
      <c r="H43" s="20">
        <v>104943.50620428</v>
      </c>
      <c r="I43" s="20">
        <v>118373.85960972</v>
      </c>
      <c r="J43" s="19">
        <v>0</v>
      </c>
      <c r="K43" s="20">
        <v>0</v>
      </c>
    </row>
    <row r="44" spans="1:11" s="21" customFormat="1" ht="15">
      <c r="A44" s="17" t="s">
        <v>25</v>
      </c>
      <c r="B44" s="18" t="s">
        <v>70</v>
      </c>
      <c r="C44" s="19">
        <v>23</v>
      </c>
      <c r="D44" s="19">
        <v>333416</v>
      </c>
      <c r="E44" s="20">
        <v>1636.73597024</v>
      </c>
      <c r="F44" s="20">
        <v>767.34955073</v>
      </c>
      <c r="G44" s="20">
        <v>869.38641951</v>
      </c>
      <c r="H44" s="20">
        <v>15834.6433252</v>
      </c>
      <c r="I44" s="20">
        <v>16423.2090576</v>
      </c>
      <c r="J44" s="19">
        <v>2</v>
      </c>
      <c r="K44" s="20">
        <v>25.8129</v>
      </c>
    </row>
    <row r="45" spans="1:11" ht="15">
      <c r="A45" s="8" t="s">
        <v>47</v>
      </c>
      <c r="B45" s="8" t="s">
        <v>71</v>
      </c>
      <c r="C45" s="14">
        <f>SUM($C$39:$C$44)</f>
        <v>140</v>
      </c>
      <c r="D45" s="14">
        <f>SUM($D$39:$D$44)</f>
        <v>10955824</v>
      </c>
      <c r="E45" s="9">
        <f>SUM($E$39:$E$44)</f>
        <v>21923.44622307999</v>
      </c>
      <c r="F45" s="9">
        <f>SUM($F$39:$F$44)</f>
        <v>12501.40644997</v>
      </c>
      <c r="G45" s="9">
        <f>SUM($G$39:$G$44)</f>
        <v>9422.03977311</v>
      </c>
      <c r="H45" s="9">
        <f>SUM($H$39:$H$44)</f>
        <v>465350.52072082006</v>
      </c>
      <c r="I45" s="9">
        <f>SUM($I$39:$I$44)</f>
        <v>487822.1432115</v>
      </c>
      <c r="J45" s="14">
        <f>SUM($J$39:$J$44)</f>
        <v>6</v>
      </c>
      <c r="K45" s="9">
        <f>SUM($K$39:$K$44)</f>
        <v>80.9202</v>
      </c>
    </row>
    <row r="46" spans="1:11" ht="15">
      <c r="A46" s="4"/>
      <c r="B46" s="6" t="s">
        <v>47</v>
      </c>
      <c r="C46" s="15"/>
      <c r="D46" s="15"/>
      <c r="E46" s="10"/>
      <c r="F46" s="10"/>
      <c r="G46" s="10"/>
      <c r="H46" s="10"/>
      <c r="I46" s="10"/>
      <c r="J46" s="15"/>
      <c r="K46" s="10"/>
    </row>
    <row r="47" spans="1:11" ht="15.75">
      <c r="A47" s="2" t="s">
        <v>72</v>
      </c>
      <c r="B47" s="3" t="s">
        <v>73</v>
      </c>
      <c r="C47" s="15"/>
      <c r="D47" s="15"/>
      <c r="E47" s="10"/>
      <c r="F47" s="10"/>
      <c r="G47" s="10"/>
      <c r="H47" s="10"/>
      <c r="I47" s="10"/>
      <c r="J47" s="15"/>
      <c r="K47" s="10"/>
    </row>
    <row r="48" spans="1:11" s="21" customFormat="1" ht="15">
      <c r="A48" s="17" t="s">
        <v>15</v>
      </c>
      <c r="B48" s="18" t="s">
        <v>74</v>
      </c>
      <c r="C48" s="19">
        <v>25</v>
      </c>
      <c r="D48" s="19">
        <v>2661411</v>
      </c>
      <c r="E48" s="20">
        <v>205.16325634</v>
      </c>
      <c r="F48" s="20">
        <v>122.26671724</v>
      </c>
      <c r="G48" s="20">
        <v>82.8965391000002</v>
      </c>
      <c r="H48" s="20">
        <v>16156.2804691</v>
      </c>
      <c r="I48" s="20">
        <v>16520.053345</v>
      </c>
      <c r="J48" s="19">
        <v>0</v>
      </c>
      <c r="K48" s="20">
        <v>0</v>
      </c>
    </row>
    <row r="49" spans="1:11" s="21" customFormat="1" ht="15">
      <c r="A49" s="17" t="s">
        <v>17</v>
      </c>
      <c r="B49" s="18" t="s">
        <v>75</v>
      </c>
      <c r="C49" s="19">
        <v>10</v>
      </c>
      <c r="D49" s="19">
        <v>2882784</v>
      </c>
      <c r="E49" s="20">
        <v>110.09345808</v>
      </c>
      <c r="F49" s="20">
        <v>52.41447856</v>
      </c>
      <c r="G49" s="20">
        <v>57.67897952</v>
      </c>
      <c r="H49" s="20">
        <v>12894.44661111</v>
      </c>
      <c r="I49" s="20">
        <v>13134.38709921</v>
      </c>
      <c r="J49" s="19">
        <v>0</v>
      </c>
      <c r="K49" s="20">
        <v>0</v>
      </c>
    </row>
    <row r="50" spans="1:11" ht="15">
      <c r="A50" s="8" t="s">
        <v>47</v>
      </c>
      <c r="B50" s="8" t="s">
        <v>76</v>
      </c>
      <c r="C50" s="14">
        <f>SUM($C$48:$C$49)</f>
        <v>35</v>
      </c>
      <c r="D50" s="14">
        <f>SUM($D$48:$D$49)</f>
        <v>5544195</v>
      </c>
      <c r="E50" s="9">
        <f>SUM($E$48:$E$49)</f>
        <v>315.25671442</v>
      </c>
      <c r="F50" s="9">
        <f>SUM($F$48:$F$49)</f>
        <v>174.6811958</v>
      </c>
      <c r="G50" s="9">
        <f>SUM($G$48:$G$49)</f>
        <v>140.5755186200002</v>
      </c>
      <c r="H50" s="9">
        <f>SUM($H$48:$H$49)</f>
        <v>29050.72708021</v>
      </c>
      <c r="I50" s="9">
        <f>SUM($I$48:$I$49)</f>
        <v>29654.44044421</v>
      </c>
      <c r="J50" s="14">
        <f>SUM($J$48:$J$49)</f>
        <v>0</v>
      </c>
      <c r="K50" s="9">
        <f>SUM($K$48:$K$49)</f>
        <v>0</v>
      </c>
    </row>
    <row r="51" spans="1:11" ht="15">
      <c r="A51" s="4"/>
      <c r="B51" s="6" t="s">
        <v>47</v>
      </c>
      <c r="C51" s="15"/>
      <c r="D51" s="15"/>
      <c r="E51" s="10"/>
      <c r="F51" s="10"/>
      <c r="G51" s="10"/>
      <c r="H51" s="10"/>
      <c r="I51" s="10"/>
      <c r="J51" s="15"/>
      <c r="K51" s="10"/>
    </row>
    <row r="52" spans="1:11" ht="15.75">
      <c r="A52" s="2" t="s">
        <v>77</v>
      </c>
      <c r="B52" s="3" t="s">
        <v>78</v>
      </c>
      <c r="C52" s="15"/>
      <c r="D52" s="15"/>
      <c r="E52" s="10"/>
      <c r="F52" s="10"/>
      <c r="G52" s="10"/>
      <c r="H52" s="10"/>
      <c r="I52" s="10"/>
      <c r="J52" s="15"/>
      <c r="K52" s="10"/>
    </row>
    <row r="53" spans="1:11" s="21" customFormat="1" ht="15">
      <c r="A53" s="17" t="s">
        <v>15</v>
      </c>
      <c r="B53" s="18" t="s">
        <v>79</v>
      </c>
      <c r="C53" s="19">
        <v>59</v>
      </c>
      <c r="D53" s="19">
        <v>1936229</v>
      </c>
      <c r="E53" s="20">
        <v>4113.1876735</v>
      </c>
      <c r="F53" s="20">
        <v>592.48126988</v>
      </c>
      <c r="G53" s="20">
        <v>3520.70640362</v>
      </c>
      <c r="H53" s="20">
        <v>40240.13279965</v>
      </c>
      <c r="I53" s="20">
        <v>39557.96372348</v>
      </c>
      <c r="J53" s="19">
        <v>0</v>
      </c>
      <c r="K53" s="20">
        <v>0</v>
      </c>
    </row>
    <row r="54" spans="1:11" s="21" customFormat="1" ht="15">
      <c r="A54" s="17" t="s">
        <v>17</v>
      </c>
      <c r="B54" s="18" t="s">
        <v>80</v>
      </c>
      <c r="C54" s="19">
        <v>11</v>
      </c>
      <c r="D54" s="19">
        <v>2929383</v>
      </c>
      <c r="E54" s="20">
        <v>701.6790637</v>
      </c>
      <c r="F54" s="20">
        <v>19.1817817599999</v>
      </c>
      <c r="G54" s="20">
        <v>682.49728194</v>
      </c>
      <c r="H54" s="20">
        <v>18104.06567168</v>
      </c>
      <c r="I54" s="20">
        <v>17665.80145312</v>
      </c>
      <c r="J54" s="19">
        <v>0</v>
      </c>
      <c r="K54" s="20">
        <v>0</v>
      </c>
    </row>
    <row r="55" spans="1:11" s="21" customFormat="1" ht="15">
      <c r="A55" s="17" t="s">
        <v>19</v>
      </c>
      <c r="B55" s="18" t="s">
        <v>81</v>
      </c>
      <c r="C55" s="19">
        <v>105</v>
      </c>
      <c r="D55" s="19">
        <v>7940454</v>
      </c>
      <c r="E55" s="20">
        <v>9427.9493202</v>
      </c>
      <c r="F55" s="20">
        <v>2945.18112895</v>
      </c>
      <c r="G55" s="20">
        <v>6482.76819125</v>
      </c>
      <c r="H55" s="20">
        <v>364744.81520465</v>
      </c>
      <c r="I55" s="20">
        <v>372203.88100534</v>
      </c>
      <c r="J55" s="19">
        <v>0</v>
      </c>
      <c r="K55" s="20">
        <v>0</v>
      </c>
    </row>
    <row r="56" spans="1:11" s="21" customFormat="1" ht="15">
      <c r="A56" s="17" t="s">
        <v>21</v>
      </c>
      <c r="B56" s="18" t="s">
        <v>82</v>
      </c>
      <c r="C56" s="19">
        <v>41</v>
      </c>
      <c r="D56" s="19">
        <v>1165835</v>
      </c>
      <c r="E56" s="20">
        <v>773.440628460001</v>
      </c>
      <c r="F56" s="20">
        <v>435.18810696</v>
      </c>
      <c r="G56" s="20">
        <v>338.252521500001</v>
      </c>
      <c r="H56" s="20">
        <v>24189.43998568</v>
      </c>
      <c r="I56" s="20">
        <v>24378.55199829</v>
      </c>
      <c r="J56" s="19">
        <v>0</v>
      </c>
      <c r="K56" s="20">
        <v>0</v>
      </c>
    </row>
    <row r="57" spans="1:11" ht="15">
      <c r="A57" s="8" t="s">
        <v>47</v>
      </c>
      <c r="B57" s="8" t="s">
        <v>83</v>
      </c>
      <c r="C57" s="14">
        <f>SUM($C$53:$C$56)</f>
        <v>216</v>
      </c>
      <c r="D57" s="14">
        <f>SUM($D$53:$D$56)</f>
        <v>13971901</v>
      </c>
      <c r="E57" s="9">
        <f>SUM($E$53:$E$56)</f>
        <v>15016.25668586</v>
      </c>
      <c r="F57" s="9">
        <f>SUM($F$53:$F$56)</f>
        <v>3992.03228755</v>
      </c>
      <c r="G57" s="9">
        <f>SUM($G$53:$G$56)</f>
        <v>11024.22439831</v>
      </c>
      <c r="H57" s="9">
        <f>SUM($H$53:$H$56)</f>
        <v>447278.45366165997</v>
      </c>
      <c r="I57" s="9">
        <f>SUM($I$53:$I$56)</f>
        <v>453806.19818023004</v>
      </c>
      <c r="J57" s="14">
        <f>SUM($J$53:$J$56)</f>
        <v>0</v>
      </c>
      <c r="K57" s="9">
        <f>SUM($K$53:$K$56)</f>
        <v>0</v>
      </c>
    </row>
    <row r="58" spans="1:11" ht="15">
      <c r="A58" s="4"/>
      <c r="B58" s="6" t="s">
        <v>47</v>
      </c>
      <c r="C58" s="15"/>
      <c r="D58" s="15"/>
      <c r="E58" s="10"/>
      <c r="F58" s="10"/>
      <c r="G58" s="10"/>
      <c r="H58" s="10"/>
      <c r="I58" s="10"/>
      <c r="J58" s="15"/>
      <c r="K58" s="10"/>
    </row>
    <row r="59" spans="1:11" ht="15">
      <c r="A59" s="11" t="s">
        <v>47</v>
      </c>
      <c r="B59" s="11" t="s">
        <v>84</v>
      </c>
      <c r="C59" s="16">
        <f>SUM($C$6:$C$21)+SUM($C$25:$C$35)+SUM($C$39:$C$44)+SUM($C$48:$C$49)+SUM($C$53:$C$56)</f>
        <v>1078</v>
      </c>
      <c r="D59" s="16">
        <f>SUM($D$6:$D$21)+SUM($D$25:$D$35)+SUM($D$39:$D$44)+SUM($D$48:$D$49)+SUM($D$53:$D$56)</f>
        <v>116264545</v>
      </c>
      <c r="E59" s="12">
        <f>SUM($E$6:$E$21)+SUM($E$25:$E$35)+SUM($E$39:$E$44)+SUM($E$48:$E$49)+SUM($E$53:$E$56)</f>
        <v>802452.5457368802</v>
      </c>
      <c r="F59" s="12">
        <f>SUM($F$6:$F$21)+SUM($F$25:$F$35)+SUM($F$39:$F$44)+SUM($F$48:$F$49)+SUM($F$53:$F$56)</f>
        <v>755357.8865446798</v>
      </c>
      <c r="G59" s="12">
        <f>SUM($G$6:$G$21)+SUM($G$25:$G$35)+SUM($G$39:$G$44)+SUM($G$48:$G$49)+SUM($G$53:$G$56)</f>
        <v>47094.65919220062</v>
      </c>
      <c r="H59" s="12">
        <f>SUM($H$6:$H$21)+SUM($H$25:$H$35)+SUM($H$39:$H$44)+SUM($H$48:$H$49)+SUM($H$53:$H$56)</f>
        <v>3671976.80517333</v>
      </c>
      <c r="I59" s="12">
        <f>SUM($I$6:$I$21)+SUM($I$25:$I$35)+SUM($I$39:$I$44)+SUM($I$48:$I$49)+SUM($I$53:$I$56)</f>
        <v>3783177.93114046</v>
      </c>
      <c r="J59" s="16">
        <f>SUM($J$6:$J$21)+SUM($J$25:$J$35)+SUM($J$39:$J$44)+SUM($J$48:$J$49)+SUM($J$53:$J$56)</f>
        <v>26</v>
      </c>
      <c r="K59" s="12">
        <f>SUM($K$6:$K$21)+SUM($K$25:$K$35)+SUM($K$39:$K$44)+SUM($K$48:$K$49)+SUM($K$53:$K$56)</f>
        <v>814.0015000000001</v>
      </c>
    </row>
    <row r="60" spans="1:11" ht="15">
      <c r="A60" s="4"/>
      <c r="B60" s="6" t="s">
        <v>47</v>
      </c>
      <c r="C60" s="15"/>
      <c r="D60" s="15"/>
      <c r="E60" s="10"/>
      <c r="F60" s="10"/>
      <c r="G60" s="10"/>
      <c r="H60" s="10"/>
      <c r="I60" s="10"/>
      <c r="J60" s="15"/>
      <c r="K60" s="10"/>
    </row>
    <row r="61" spans="1:11" ht="15.75">
      <c r="A61" s="2" t="s">
        <v>85</v>
      </c>
      <c r="B61" s="3" t="s">
        <v>86</v>
      </c>
      <c r="C61" s="15"/>
      <c r="D61" s="15"/>
      <c r="E61" s="10"/>
      <c r="F61" s="10"/>
      <c r="G61" s="10"/>
      <c r="H61" s="10"/>
      <c r="I61" s="10"/>
      <c r="J61" s="15"/>
      <c r="K61" s="10"/>
    </row>
    <row r="62" spans="1:11" ht="15.75">
      <c r="A62" s="2" t="s">
        <v>13</v>
      </c>
      <c r="B62" s="3" t="s">
        <v>14</v>
      </c>
      <c r="C62" s="15"/>
      <c r="D62" s="15"/>
      <c r="E62" s="10"/>
      <c r="F62" s="10"/>
      <c r="G62" s="10"/>
      <c r="H62" s="10"/>
      <c r="I62" s="10"/>
      <c r="J62" s="15"/>
      <c r="K62" s="10"/>
    </row>
    <row r="63" spans="1:11" s="21" customFormat="1" ht="15">
      <c r="A63" s="17" t="s">
        <v>15</v>
      </c>
      <c r="B63" s="18" t="s">
        <v>87</v>
      </c>
      <c r="C63" s="19">
        <v>287</v>
      </c>
      <c r="D63" s="19">
        <v>196326</v>
      </c>
      <c r="E63" s="20">
        <v>796.991896</v>
      </c>
      <c r="F63" s="20">
        <v>790.009449999998</v>
      </c>
      <c r="G63" s="20">
        <v>6.98244600000226</v>
      </c>
      <c r="H63" s="20">
        <v>47509.87861481</v>
      </c>
      <c r="I63" s="20">
        <v>47127.68170857</v>
      </c>
      <c r="J63" s="19">
        <v>0</v>
      </c>
      <c r="K63" s="20">
        <v>0</v>
      </c>
    </row>
    <row r="64" spans="1:11" s="21" customFormat="1" ht="15">
      <c r="A64" s="17" t="s">
        <v>17</v>
      </c>
      <c r="B64" s="18" t="s">
        <v>88</v>
      </c>
      <c r="C64" s="19">
        <v>13</v>
      </c>
      <c r="D64" s="19">
        <v>30747</v>
      </c>
      <c r="E64" s="20">
        <v>0</v>
      </c>
      <c r="F64" s="20">
        <v>0.00999999999999091</v>
      </c>
      <c r="G64" s="20">
        <v>-0.00999999999999091</v>
      </c>
      <c r="H64" s="20">
        <v>1604.4878231</v>
      </c>
      <c r="I64" s="20">
        <v>1612.5371382</v>
      </c>
      <c r="J64" s="19">
        <v>0</v>
      </c>
      <c r="K64" s="20">
        <v>0</v>
      </c>
    </row>
    <row r="65" spans="1:11" s="21" customFormat="1" ht="15">
      <c r="A65" s="17" t="s">
        <v>19</v>
      </c>
      <c r="B65" s="18" t="s">
        <v>89</v>
      </c>
      <c r="C65" s="19">
        <v>8</v>
      </c>
      <c r="D65" s="19">
        <v>80</v>
      </c>
      <c r="E65" s="20">
        <v>0</v>
      </c>
      <c r="F65" s="20">
        <v>0</v>
      </c>
      <c r="G65" s="20">
        <v>0</v>
      </c>
      <c r="H65" s="20">
        <v>1903.0903117</v>
      </c>
      <c r="I65" s="20">
        <v>1897.7097387</v>
      </c>
      <c r="J65" s="19">
        <v>0</v>
      </c>
      <c r="K65" s="20">
        <v>0</v>
      </c>
    </row>
    <row r="66" spans="1:11" s="21" customFormat="1" ht="15">
      <c r="A66" s="17" t="s">
        <v>21</v>
      </c>
      <c r="B66" s="18" t="s">
        <v>90</v>
      </c>
      <c r="C66" s="19">
        <v>1</v>
      </c>
      <c r="D66" s="19">
        <v>718</v>
      </c>
      <c r="E66" s="20">
        <v>0</v>
      </c>
      <c r="F66" s="20">
        <v>0</v>
      </c>
      <c r="G66" s="20">
        <v>0</v>
      </c>
      <c r="H66" s="20">
        <v>60.7</v>
      </c>
      <c r="I66" s="20">
        <v>61.22</v>
      </c>
      <c r="J66" s="19">
        <v>0</v>
      </c>
      <c r="K66" s="20">
        <v>0</v>
      </c>
    </row>
    <row r="67" spans="1:11" ht="15">
      <c r="A67" s="8" t="s">
        <v>47</v>
      </c>
      <c r="B67" s="8" t="s">
        <v>91</v>
      </c>
      <c r="C67" s="14">
        <f>SUM($C$63:$C$66)</f>
        <v>309</v>
      </c>
      <c r="D67" s="14">
        <f>SUM($D$63:$D$66)</f>
        <v>227871</v>
      </c>
      <c r="E67" s="9">
        <f>SUM($E$63:$E$66)</f>
        <v>796.991896</v>
      </c>
      <c r="F67" s="9">
        <f>SUM($F$63:$F$66)</f>
        <v>790.019449999998</v>
      </c>
      <c r="G67" s="9">
        <f>SUM($G$63:$G$66)</f>
        <v>6.972446000002269</v>
      </c>
      <c r="H67" s="9">
        <f>SUM($H$63:$H$66)</f>
        <v>51078.15674960999</v>
      </c>
      <c r="I67" s="9">
        <f>SUM($I$63:$I$66)</f>
        <v>50699.14858547001</v>
      </c>
      <c r="J67" s="14">
        <f>SUM($J$63:$J$66)</f>
        <v>0</v>
      </c>
      <c r="K67" s="9">
        <f>SUM($K$63:$K$66)</f>
        <v>0</v>
      </c>
    </row>
    <row r="68" spans="1:11" ht="15">
      <c r="A68" s="4"/>
      <c r="B68" s="6" t="s">
        <v>47</v>
      </c>
      <c r="C68" s="15"/>
      <c r="D68" s="15"/>
      <c r="E68" s="10"/>
      <c r="F68" s="10"/>
      <c r="G68" s="10"/>
      <c r="H68" s="10"/>
      <c r="I68" s="10"/>
      <c r="J68" s="15"/>
      <c r="K68" s="10"/>
    </row>
    <row r="69" spans="1:11" ht="15.75">
      <c r="A69" s="2" t="s">
        <v>49</v>
      </c>
      <c r="B69" s="3" t="s">
        <v>50</v>
      </c>
      <c r="C69" s="15"/>
      <c r="D69" s="15"/>
      <c r="E69" s="10"/>
      <c r="F69" s="10"/>
      <c r="G69" s="10"/>
      <c r="H69" s="10"/>
      <c r="I69" s="10"/>
      <c r="J69" s="15"/>
      <c r="K69" s="10"/>
    </row>
    <row r="70" spans="1:11" s="21" customFormat="1" ht="15">
      <c r="A70" s="17" t="s">
        <v>15</v>
      </c>
      <c r="B70" s="18" t="s">
        <v>60</v>
      </c>
      <c r="C70" s="19">
        <v>20</v>
      </c>
      <c r="D70" s="19">
        <v>320824</v>
      </c>
      <c r="E70" s="20">
        <v>0</v>
      </c>
      <c r="F70" s="20">
        <v>57.72559889</v>
      </c>
      <c r="G70" s="20">
        <v>-57.72559889</v>
      </c>
      <c r="H70" s="20">
        <v>3854.745925</v>
      </c>
      <c r="I70" s="20">
        <v>4015.505604</v>
      </c>
      <c r="J70" s="19">
        <v>0</v>
      </c>
      <c r="K70" s="20">
        <v>0</v>
      </c>
    </row>
    <row r="71" spans="1:11" s="21" customFormat="1" ht="15">
      <c r="A71" s="17" t="s">
        <v>17</v>
      </c>
      <c r="B71" s="18" t="s">
        <v>92</v>
      </c>
      <c r="C71" s="19">
        <v>24</v>
      </c>
      <c r="D71" s="19">
        <v>175136</v>
      </c>
      <c r="E71" s="20">
        <v>0</v>
      </c>
      <c r="F71" s="20">
        <v>870.23</v>
      </c>
      <c r="G71" s="20">
        <v>-870.23</v>
      </c>
      <c r="H71" s="20">
        <v>6669.8854662</v>
      </c>
      <c r="I71" s="20">
        <v>7349.3765329</v>
      </c>
      <c r="J71" s="19">
        <v>0</v>
      </c>
      <c r="K71" s="20">
        <v>0</v>
      </c>
    </row>
    <row r="72" spans="1:11" ht="15">
      <c r="A72" s="8" t="s">
        <v>47</v>
      </c>
      <c r="B72" s="8" t="s">
        <v>93</v>
      </c>
      <c r="C72" s="14">
        <f>SUM($C$70:$C$71)</f>
        <v>44</v>
      </c>
      <c r="D72" s="14">
        <f>SUM($D$70:$D$71)</f>
        <v>495960</v>
      </c>
      <c r="E72" s="9">
        <f>SUM($E$70:$E$71)</f>
        <v>0</v>
      </c>
      <c r="F72" s="9">
        <f>SUM($F$70:$F$71)</f>
        <v>927.95559889</v>
      </c>
      <c r="G72" s="9">
        <f>SUM($G$70:$G$71)</f>
        <v>-927.95559889</v>
      </c>
      <c r="H72" s="9">
        <f>SUM($H$70:$H$71)</f>
        <v>10524.6313912</v>
      </c>
      <c r="I72" s="9">
        <f>SUM($I$70:$I$71)</f>
        <v>11364.8821369</v>
      </c>
      <c r="J72" s="14">
        <f>SUM($J$70:$J$71)</f>
        <v>0</v>
      </c>
      <c r="K72" s="9">
        <f>SUM($K$70:$K$71)</f>
        <v>0</v>
      </c>
    </row>
    <row r="73" spans="1:11" ht="15">
      <c r="A73" s="4"/>
      <c r="B73" s="5" t="s">
        <v>47</v>
      </c>
      <c r="C73" s="15"/>
      <c r="D73" s="15"/>
      <c r="E73" s="10"/>
      <c r="F73" s="10"/>
      <c r="G73" s="10"/>
      <c r="H73" s="10"/>
      <c r="I73" s="10"/>
      <c r="J73" s="15"/>
      <c r="K73" s="10"/>
    </row>
    <row r="74" spans="1:11" s="21" customFormat="1" ht="15">
      <c r="A74" s="17" t="s">
        <v>63</v>
      </c>
      <c r="B74" s="18" t="s">
        <v>78</v>
      </c>
      <c r="C74" s="19">
        <v>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</row>
    <row r="75" spans="1:11" ht="15">
      <c r="A75" s="4"/>
      <c r="B75" s="4"/>
      <c r="C75" s="15"/>
      <c r="D75" s="15"/>
      <c r="E75" s="10"/>
      <c r="F75" s="10"/>
      <c r="G75" s="10"/>
      <c r="H75" s="10"/>
      <c r="I75" s="10"/>
      <c r="J75" s="15"/>
      <c r="K75" s="10"/>
    </row>
    <row r="76" spans="1:11" ht="15">
      <c r="A76" s="11" t="s">
        <v>47</v>
      </c>
      <c r="B76" s="11" t="s">
        <v>94</v>
      </c>
      <c r="C76" s="16">
        <f>SUM($C$63:$C$66)+SUM($C$70:$C$71)+SUM($C$74:$C$74)</f>
        <v>353</v>
      </c>
      <c r="D76" s="16">
        <f>SUM($D$63:$D$66)+SUM($D$70:$D$71)+SUM($D$74:$D$74)</f>
        <v>723831</v>
      </c>
      <c r="E76" s="12">
        <f>SUM($E$63:$E$66)+SUM($E$70:$E$71)+SUM($E$74:$E$74)</f>
        <v>796.991896</v>
      </c>
      <c r="F76" s="12">
        <f>SUM($F$63:$F$66)+SUM($F$70:$F$71)+SUM($F$74:$F$74)</f>
        <v>1717.975048889998</v>
      </c>
      <c r="G76" s="12">
        <f>SUM($G$63:$G$66)+SUM($G$70:$G$71)+SUM($G$74:$G$74)</f>
        <v>-920.9831528899978</v>
      </c>
      <c r="H76" s="12">
        <f>SUM($H$63:$H$66)+SUM($H$70:$H$71)+SUM($H$74:$H$74)</f>
        <v>61602.78814080999</v>
      </c>
      <c r="I76" s="12">
        <f>SUM($I$63:$I$66)+SUM($I$70:$I$71)+SUM($I$74:$I$74)</f>
        <v>62064.03072237001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4"/>
      <c r="B77" s="6" t="s">
        <v>47</v>
      </c>
      <c r="C77" s="15"/>
      <c r="D77" s="15"/>
      <c r="E77" s="10"/>
      <c r="F77" s="10"/>
      <c r="G77" s="10"/>
      <c r="H77" s="10"/>
      <c r="I77" s="10"/>
      <c r="J77" s="15"/>
      <c r="K77" s="10"/>
    </row>
    <row r="78" spans="1:11" ht="15.75">
      <c r="A78" s="2" t="s">
        <v>95</v>
      </c>
      <c r="B78" s="3" t="s">
        <v>96</v>
      </c>
      <c r="C78" s="15"/>
      <c r="D78" s="15"/>
      <c r="E78" s="10"/>
      <c r="F78" s="10"/>
      <c r="G78" s="10"/>
      <c r="H78" s="10"/>
      <c r="I78" s="10"/>
      <c r="J78" s="15"/>
      <c r="K78" s="10"/>
    </row>
    <row r="79" spans="1:11" s="21" customFormat="1" ht="15">
      <c r="A79" s="17" t="s">
        <v>13</v>
      </c>
      <c r="B79" s="18" t="s">
        <v>14</v>
      </c>
      <c r="C79" s="19">
        <v>21</v>
      </c>
      <c r="D79" s="19">
        <v>3113</v>
      </c>
      <c r="E79" s="20">
        <v>0.0405</v>
      </c>
      <c r="F79" s="20">
        <v>8.5592</v>
      </c>
      <c r="G79" s="20">
        <v>-8.5187</v>
      </c>
      <c r="H79" s="20">
        <v>122.2232</v>
      </c>
      <c r="I79" s="20">
        <v>135.631</v>
      </c>
      <c r="J79" s="19">
        <v>0</v>
      </c>
      <c r="K79" s="20">
        <v>0</v>
      </c>
    </row>
    <row r="80" spans="1:11" s="21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1" customFormat="1" ht="15">
      <c r="A81" s="17" t="s">
        <v>49</v>
      </c>
      <c r="B81" s="18" t="s">
        <v>50</v>
      </c>
      <c r="C81" s="19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</row>
    <row r="82" spans="1:11" s="21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1" customFormat="1" ht="15">
      <c r="A83" s="17" t="s">
        <v>63</v>
      </c>
      <c r="B83" s="18" t="s">
        <v>78</v>
      </c>
      <c r="C83" s="19">
        <v>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</row>
    <row r="84" spans="1:11" s="21" customFormat="1" ht="15">
      <c r="A84" s="23"/>
      <c r="B84" s="23"/>
      <c r="C84" s="24"/>
      <c r="D84" s="24"/>
      <c r="E84" s="25"/>
      <c r="F84" s="25"/>
      <c r="G84" s="25"/>
      <c r="H84" s="25"/>
      <c r="I84" s="25"/>
      <c r="J84" s="24"/>
      <c r="K84" s="25"/>
    </row>
    <row r="85" spans="1:11" ht="15">
      <c r="A85" s="11" t="s">
        <v>47</v>
      </c>
      <c r="B85" s="11" t="s">
        <v>97</v>
      </c>
      <c r="C85" s="16">
        <f>SUM($C$79:$C$83)</f>
        <v>21</v>
      </c>
      <c r="D85" s="16">
        <f>SUM($D$79:$D$83)</f>
        <v>3113</v>
      </c>
      <c r="E85" s="12">
        <f>SUM($E$79:$E$83)</f>
        <v>0.0405</v>
      </c>
      <c r="F85" s="12">
        <f>SUM($F$79:$F$83)</f>
        <v>8.5592</v>
      </c>
      <c r="G85" s="12">
        <f>SUM($G$79:$G$83)</f>
        <v>-8.5187</v>
      </c>
      <c r="H85" s="12">
        <f>SUM($H$79:$H$83)</f>
        <v>122.2232</v>
      </c>
      <c r="I85" s="12">
        <f>SUM($I$79:$I$83)</f>
        <v>135.631</v>
      </c>
      <c r="J85" s="16">
        <f>SUM($J$79:$J$83)</f>
        <v>0</v>
      </c>
      <c r="K85" s="12">
        <f>SUM($K$79:$K$83)</f>
        <v>0</v>
      </c>
    </row>
    <row r="86" spans="1:11" ht="15">
      <c r="A86" s="4"/>
      <c r="B86" s="5" t="s">
        <v>47</v>
      </c>
      <c r="C86" s="15"/>
      <c r="D86" s="15"/>
      <c r="E86" s="10"/>
      <c r="F86" s="10"/>
      <c r="G86" s="10"/>
      <c r="H86" s="10"/>
      <c r="I86" s="10"/>
      <c r="J86" s="15"/>
      <c r="K86" s="10"/>
    </row>
    <row r="87" spans="1:11" ht="15">
      <c r="A87" s="11" t="s">
        <v>47</v>
      </c>
      <c r="B87" s="11" t="s">
        <v>98</v>
      </c>
      <c r="C87" s="16">
        <f>SUM($C$59:$C$59)+SUM($C$76:$C$76)+SUM($C$85:$C$85)</f>
        <v>1452</v>
      </c>
      <c r="D87" s="16">
        <f>SUM($D$59:$D$59)+SUM($D$76:$D$76)+SUM($D$85:$D$85)</f>
        <v>116991489</v>
      </c>
      <c r="E87" s="12">
        <f>SUM($E$59:$E$59)+SUM($E$76:$E$76)+SUM($E$85:$E$85)</f>
        <v>803249.5781328802</v>
      </c>
      <c r="F87" s="12">
        <f>SUM($F$59:$F$59)+SUM($F$76:$F$76)+SUM($F$85:$F$85)</f>
        <v>757084.4207935698</v>
      </c>
      <c r="G87" s="12">
        <f>SUM($G$59:$G$59)+SUM($G$76:$G$76)+SUM($G$85:$G$85)</f>
        <v>46165.15733931062</v>
      </c>
      <c r="H87" s="12">
        <f>SUM($H$59:$H$59)+SUM($H$76:$H$76)+SUM($H$85:$H$85)</f>
        <v>3733701.81651414</v>
      </c>
      <c r="I87" s="12">
        <f>SUM($I$59:$I$59)+SUM($I$76:$I$76)+SUM($I$85:$I$85)</f>
        <v>3845377.59286283</v>
      </c>
      <c r="J87" s="16">
        <f>SUM($J$59:$J$59)+SUM($J$76:$J$76)+SUM($J$85:$J$85)</f>
        <v>26</v>
      </c>
      <c r="K87" s="12">
        <f>SUM($K$59:$K$59)+SUM($K$76:$K$76)+SUM($K$85:$K$85)</f>
        <v>814.0015000000001</v>
      </c>
    </row>
    <row r="88" spans="1:11" ht="15">
      <c r="A88" s="4"/>
      <c r="B88" s="5" t="s">
        <v>47</v>
      </c>
      <c r="C88" s="15"/>
      <c r="D88" s="15"/>
      <c r="E88" s="10"/>
      <c r="F88" s="10"/>
      <c r="G88" s="10"/>
      <c r="H88" s="10"/>
      <c r="I88" s="10"/>
      <c r="J88" s="15"/>
      <c r="K88" s="10"/>
    </row>
    <row r="89" spans="1:11" ht="15">
      <c r="A89" s="4"/>
      <c r="B89" s="6" t="s">
        <v>102</v>
      </c>
      <c r="C89" s="13">
        <v>61</v>
      </c>
      <c r="D89" s="13">
        <v>1544400</v>
      </c>
      <c r="E89" s="7">
        <v>1807.91414926</v>
      </c>
      <c r="F89" s="7">
        <v>587.08496916</v>
      </c>
      <c r="G89" s="7">
        <v>1220.8291801</v>
      </c>
      <c r="H89" s="7">
        <v>42215.50625773</v>
      </c>
      <c r="I89" s="7">
        <v>41893.90397385</v>
      </c>
      <c r="J89" s="13">
        <v>0</v>
      </c>
      <c r="K89" s="7">
        <v>0</v>
      </c>
    </row>
    <row r="90" ht="15">
      <c r="J90" s="28" t="s">
        <v>100</v>
      </c>
    </row>
    <row r="91" spans="2:11" ht="15">
      <c r="B91" s="29" t="s">
        <v>101</v>
      </c>
      <c r="C91" s="29"/>
      <c r="D91" s="29"/>
      <c r="E91" s="29"/>
      <c r="F91" s="29"/>
      <c r="G91" s="29"/>
      <c r="H91" s="29"/>
      <c r="I91" s="29"/>
      <c r="J91" s="29"/>
      <c r="K91" s="29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104775</xdr:rowOff>
              </from>
              <to>
                <xdr:col>5</xdr:col>
                <xdr:colOff>228600</xdr:colOff>
                <xdr:row>0</xdr:row>
                <xdr:rowOff>600075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D784-BE7B-42D6-8240-D76E3F37F20D}">
  <sheetPr>
    <pageSetUpPr fitToPage="1"/>
  </sheetPr>
  <dimension ref="A5:N45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2.28125" style="0" customWidth="1"/>
    <col min="8" max="8" width="8.57421875" style="0" customWidth="1"/>
    <col min="9" max="9" width="6.421875" style="0" customWidth="1"/>
  </cols>
  <sheetData>
    <row r="5" ht="15">
      <c r="A5" s="30" t="s">
        <v>103</v>
      </c>
    </row>
    <row r="6" spans="1:6" ht="15">
      <c r="A6" s="30"/>
      <c r="F6" s="31" t="s">
        <v>104</v>
      </c>
    </row>
    <row r="7" spans="1:7" ht="15">
      <c r="A7" s="32"/>
      <c r="B7" s="33" t="s">
        <v>105</v>
      </c>
      <c r="C7" s="33"/>
      <c r="D7" s="33" t="s">
        <v>106</v>
      </c>
      <c r="E7" s="33"/>
      <c r="F7" s="33" t="s">
        <v>107</v>
      </c>
      <c r="G7" s="33"/>
    </row>
    <row r="8" spans="1:7" ht="30">
      <c r="A8" s="34"/>
      <c r="B8" s="35" t="s">
        <v>108</v>
      </c>
      <c r="C8" s="35" t="s">
        <v>109</v>
      </c>
      <c r="D8" s="35" t="s">
        <v>108</v>
      </c>
      <c r="E8" s="35" t="s">
        <v>109</v>
      </c>
      <c r="F8" s="35" t="s">
        <v>108</v>
      </c>
      <c r="G8" s="35" t="s">
        <v>109</v>
      </c>
    </row>
    <row r="9" spans="1:7" ht="15" customHeight="1">
      <c r="A9" s="35" t="s">
        <v>110</v>
      </c>
      <c r="B9" s="35"/>
      <c r="C9" s="35"/>
      <c r="D9" s="35"/>
      <c r="E9" s="35"/>
      <c r="F9" s="34"/>
      <c r="G9" s="34"/>
    </row>
    <row r="10" spans="1:7" ht="15" customHeight="1">
      <c r="A10" s="34" t="s">
        <v>87</v>
      </c>
      <c r="B10" s="36"/>
      <c r="C10" s="36"/>
      <c r="D10" s="37">
        <v>3</v>
      </c>
      <c r="E10" s="37">
        <v>797</v>
      </c>
      <c r="F10" s="38">
        <f>D10</f>
        <v>3</v>
      </c>
      <c r="G10" s="38">
        <f>E10</f>
        <v>797</v>
      </c>
    </row>
    <row r="11" spans="1:7" ht="15" customHeight="1">
      <c r="A11" s="35" t="s">
        <v>111</v>
      </c>
      <c r="B11" s="39"/>
      <c r="C11" s="39"/>
      <c r="D11" s="39">
        <f>SUM(D10)</f>
        <v>3</v>
      </c>
      <c r="E11" s="39">
        <f>SUM(E10)</f>
        <v>797</v>
      </c>
      <c r="F11" s="40">
        <f aca="true" t="shared" si="0" ref="F11:G11">D11</f>
        <v>3</v>
      </c>
      <c r="G11" s="40">
        <f t="shared" si="0"/>
        <v>797</v>
      </c>
    </row>
    <row r="12" spans="1:7" ht="15" customHeight="1">
      <c r="A12" s="41" t="s">
        <v>112</v>
      </c>
      <c r="B12" s="42"/>
      <c r="C12" s="42"/>
      <c r="D12" s="42"/>
      <c r="E12" s="42"/>
      <c r="F12" s="38"/>
      <c r="G12" s="38"/>
    </row>
    <row r="13" spans="1:7" ht="15" customHeight="1">
      <c r="A13" s="43" t="s">
        <v>113</v>
      </c>
      <c r="B13" s="44">
        <v>1</v>
      </c>
      <c r="C13" s="44">
        <v>210</v>
      </c>
      <c r="D13" s="42"/>
      <c r="E13" s="42"/>
      <c r="F13" s="38">
        <f>B13</f>
        <v>1</v>
      </c>
      <c r="G13" s="38">
        <f>C13</f>
        <v>210</v>
      </c>
    </row>
    <row r="14" spans="1:7" ht="15" customHeight="1">
      <c r="A14" s="45" t="s">
        <v>59</v>
      </c>
      <c r="B14" s="44">
        <v>2</v>
      </c>
      <c r="C14" s="44">
        <v>268</v>
      </c>
      <c r="D14" s="42"/>
      <c r="E14" s="42"/>
      <c r="F14" s="38">
        <f>B14</f>
        <v>2</v>
      </c>
      <c r="G14" s="38">
        <f>C14</f>
        <v>268</v>
      </c>
    </row>
    <row r="15" spans="1:7" ht="15" customHeight="1">
      <c r="A15" s="35" t="s">
        <v>114</v>
      </c>
      <c r="B15" s="39">
        <f>SUM(B13:B14)</f>
        <v>3</v>
      </c>
      <c r="C15" s="39">
        <f>SUM(C13:C14)</f>
        <v>478</v>
      </c>
      <c r="D15" s="46">
        <f>SUM(D13:D14)</f>
        <v>0</v>
      </c>
      <c r="E15" s="46">
        <f>SUM(E13:E14)</f>
        <v>0</v>
      </c>
      <c r="F15" s="40">
        <f aca="true" t="shared" si="1" ref="F15:G23">B15</f>
        <v>3</v>
      </c>
      <c r="G15" s="40">
        <f t="shared" si="1"/>
        <v>478</v>
      </c>
    </row>
    <row r="16" spans="1:7" ht="15" customHeight="1">
      <c r="A16" s="41" t="s">
        <v>115</v>
      </c>
      <c r="B16" s="44"/>
      <c r="C16" s="44"/>
      <c r="D16" s="36"/>
      <c r="E16" s="36"/>
      <c r="F16" s="38"/>
      <c r="G16" s="38"/>
    </row>
    <row r="17" spans="1:7" ht="15" customHeight="1">
      <c r="A17" s="32" t="s">
        <v>116</v>
      </c>
      <c r="B17" s="44">
        <v>1</v>
      </c>
      <c r="C17" s="44">
        <v>1042</v>
      </c>
      <c r="D17" s="36"/>
      <c r="E17" s="36"/>
      <c r="F17" s="38">
        <f t="shared" si="1"/>
        <v>1</v>
      </c>
      <c r="G17" s="38">
        <f t="shared" si="1"/>
        <v>1042</v>
      </c>
    </row>
    <row r="18" spans="1:7" ht="15" customHeight="1">
      <c r="A18" s="35" t="s">
        <v>117</v>
      </c>
      <c r="B18" s="39">
        <f>SUM(B17)</f>
        <v>1</v>
      </c>
      <c r="C18" s="39">
        <f>SUM(C17)</f>
        <v>1042</v>
      </c>
      <c r="D18" s="36">
        <f>SUM(D17)</f>
        <v>0</v>
      </c>
      <c r="E18" s="36">
        <f>SUM(E17)</f>
        <v>0</v>
      </c>
      <c r="F18" s="40">
        <f t="shared" si="1"/>
        <v>1</v>
      </c>
      <c r="G18" s="40">
        <f t="shared" si="1"/>
        <v>1042</v>
      </c>
    </row>
    <row r="19" spans="1:7" ht="15" customHeight="1">
      <c r="A19" s="41" t="s">
        <v>118</v>
      </c>
      <c r="B19" s="32"/>
      <c r="C19" s="32"/>
      <c r="D19" s="32"/>
      <c r="E19" s="32"/>
      <c r="F19" s="38"/>
      <c r="G19" s="38"/>
    </row>
    <row r="20" spans="1:7" ht="15" customHeight="1">
      <c r="A20" s="45" t="s">
        <v>79</v>
      </c>
      <c r="B20" s="32">
        <v>2</v>
      </c>
      <c r="C20" s="47">
        <v>328</v>
      </c>
      <c r="D20" s="36"/>
      <c r="E20" s="36"/>
      <c r="F20" s="38">
        <f t="shared" si="1"/>
        <v>2</v>
      </c>
      <c r="G20" s="38">
        <f t="shared" si="1"/>
        <v>328</v>
      </c>
    </row>
    <row r="21" spans="1:7" ht="15" customHeight="1">
      <c r="A21" s="45" t="s">
        <v>81</v>
      </c>
      <c r="B21" s="32">
        <v>1</v>
      </c>
      <c r="C21" s="32">
        <v>31</v>
      </c>
      <c r="D21" s="36"/>
      <c r="E21" s="36"/>
      <c r="F21" s="38">
        <f t="shared" si="1"/>
        <v>1</v>
      </c>
      <c r="G21" s="38">
        <f t="shared" si="1"/>
        <v>31</v>
      </c>
    </row>
    <row r="22" spans="1:7" ht="15" customHeight="1">
      <c r="A22" s="43" t="s">
        <v>119</v>
      </c>
      <c r="B22" s="32">
        <v>1</v>
      </c>
      <c r="C22" s="37">
        <v>29</v>
      </c>
      <c r="D22" s="36"/>
      <c r="E22" s="36"/>
      <c r="F22" s="38">
        <f t="shared" si="1"/>
        <v>1</v>
      </c>
      <c r="G22" s="38">
        <f t="shared" si="1"/>
        <v>29</v>
      </c>
    </row>
    <row r="23" spans="1:7" ht="15" customHeight="1">
      <c r="A23" s="35" t="s">
        <v>120</v>
      </c>
      <c r="B23" s="39">
        <f>SUM(B20:B22)</f>
        <v>4</v>
      </c>
      <c r="C23" s="39">
        <f>SUM(C20:C22)</f>
        <v>388</v>
      </c>
      <c r="D23" s="36">
        <f>SUM(D20:D22)</f>
        <v>0</v>
      </c>
      <c r="E23" s="36">
        <f>SUM(E20:E22)</f>
        <v>0</v>
      </c>
      <c r="F23" s="40">
        <f t="shared" si="1"/>
        <v>4</v>
      </c>
      <c r="G23" s="40">
        <f t="shared" si="1"/>
        <v>388</v>
      </c>
    </row>
    <row r="24" spans="1:9" ht="15" customHeight="1">
      <c r="A24" s="41" t="s">
        <v>121</v>
      </c>
      <c r="B24" s="39">
        <f>B15+B18+B23</f>
        <v>8</v>
      </c>
      <c r="C24" s="39">
        <f>C15+C18+C23</f>
        <v>1908</v>
      </c>
      <c r="D24" s="39">
        <f>D11</f>
        <v>3</v>
      </c>
      <c r="E24" s="39">
        <f>E11</f>
        <v>797</v>
      </c>
      <c r="F24" s="40">
        <f>F11+F15+F18+F23</f>
        <v>11</v>
      </c>
      <c r="G24" s="40">
        <f>G11+G15+G18+G23</f>
        <v>2705</v>
      </c>
      <c r="I24" s="48"/>
    </row>
    <row r="25" spans="9:10" ht="15">
      <c r="I25" s="49"/>
      <c r="J25" s="48"/>
    </row>
    <row r="26" spans="1:9" ht="15">
      <c r="A26" s="50" t="s">
        <v>122</v>
      </c>
      <c r="I26" s="48"/>
    </row>
    <row r="28" spans="1:7" ht="15">
      <c r="A28" s="51" t="s">
        <v>86</v>
      </c>
      <c r="B28" s="52"/>
      <c r="C28" s="52"/>
      <c r="D28" s="52"/>
      <c r="E28" s="52"/>
      <c r="F28" s="52"/>
      <c r="G28" s="52"/>
    </row>
    <row r="29" spans="1:7" ht="15">
      <c r="A29" s="51" t="s">
        <v>110</v>
      </c>
      <c r="B29" s="52"/>
      <c r="C29" s="52"/>
      <c r="D29" s="52"/>
      <c r="E29" s="52"/>
      <c r="F29" s="52"/>
      <c r="G29" s="52"/>
    </row>
    <row r="30" spans="1:7" ht="31.5" customHeight="1">
      <c r="A30" s="53" t="s">
        <v>87</v>
      </c>
      <c r="B30" s="52" t="s">
        <v>123</v>
      </c>
      <c r="C30" s="52"/>
      <c r="D30" s="52"/>
      <c r="E30" s="52"/>
      <c r="F30" s="52"/>
      <c r="G30" s="52"/>
    </row>
    <row r="31" spans="1:7" ht="15">
      <c r="A31" s="51" t="s">
        <v>130</v>
      </c>
      <c r="B31" s="54"/>
      <c r="C31" s="54"/>
      <c r="D31" s="54"/>
      <c r="E31" s="54"/>
      <c r="F31" s="54"/>
      <c r="G31" s="54"/>
    </row>
    <row r="32" spans="1:7" ht="15">
      <c r="A32" s="51" t="s">
        <v>112</v>
      </c>
      <c r="B32" s="54"/>
      <c r="C32" s="54"/>
      <c r="D32" s="54"/>
      <c r="E32" s="54"/>
      <c r="F32" s="54"/>
      <c r="G32" s="54"/>
    </row>
    <row r="33" spans="1:7" ht="15">
      <c r="A33" s="43" t="s">
        <v>113</v>
      </c>
      <c r="B33" s="54" t="s">
        <v>124</v>
      </c>
      <c r="C33" s="54"/>
      <c r="D33" s="54"/>
      <c r="E33" s="54"/>
      <c r="F33" s="54"/>
      <c r="G33" s="54"/>
    </row>
    <row r="34" spans="1:14" ht="15">
      <c r="A34" s="45" t="s">
        <v>59</v>
      </c>
      <c r="B34" s="54" t="s">
        <v>125</v>
      </c>
      <c r="C34" s="54"/>
      <c r="D34" s="54"/>
      <c r="E34" s="54"/>
      <c r="F34" s="54"/>
      <c r="G34" s="54"/>
      <c r="N34" s="55"/>
    </row>
    <row r="35" spans="1:7" ht="14.45" customHeight="1">
      <c r="A35" s="41" t="s">
        <v>115</v>
      </c>
      <c r="B35" s="52"/>
      <c r="C35" s="52"/>
      <c r="D35" s="52"/>
      <c r="E35" s="52"/>
      <c r="F35" s="52"/>
      <c r="G35" s="52"/>
    </row>
    <row r="36" spans="1:7" ht="14.45" customHeight="1">
      <c r="A36" s="32" t="s">
        <v>116</v>
      </c>
      <c r="B36" s="52" t="s">
        <v>126</v>
      </c>
      <c r="C36" s="52"/>
      <c r="D36" s="52"/>
      <c r="E36" s="52"/>
      <c r="F36" s="52"/>
      <c r="G36" s="52"/>
    </row>
    <row r="37" spans="1:7" ht="15">
      <c r="A37" s="41" t="s">
        <v>118</v>
      </c>
      <c r="B37" s="52"/>
      <c r="C37" s="52"/>
      <c r="D37" s="52"/>
      <c r="E37" s="52"/>
      <c r="F37" s="52"/>
      <c r="G37" s="52"/>
    </row>
    <row r="38" spans="1:7" ht="16.15" customHeight="1">
      <c r="A38" s="45" t="s">
        <v>79</v>
      </c>
      <c r="B38" s="52" t="s">
        <v>127</v>
      </c>
      <c r="C38" s="52"/>
      <c r="D38" s="52"/>
      <c r="E38" s="52"/>
      <c r="F38" s="52"/>
      <c r="G38" s="52"/>
    </row>
    <row r="39" spans="1:7" ht="15" customHeight="1">
      <c r="A39" s="56" t="s">
        <v>81</v>
      </c>
      <c r="B39" s="52" t="s">
        <v>128</v>
      </c>
      <c r="C39" s="52"/>
      <c r="D39" s="52"/>
      <c r="E39" s="52"/>
      <c r="F39" s="52"/>
      <c r="G39" s="52"/>
    </row>
    <row r="40" spans="1:7" ht="15" customHeight="1">
      <c r="A40" s="57" t="s">
        <v>119</v>
      </c>
      <c r="B40" s="52" t="s">
        <v>129</v>
      </c>
      <c r="C40" s="52"/>
      <c r="D40" s="52"/>
      <c r="E40" s="52"/>
      <c r="F40" s="52"/>
      <c r="G40" s="52"/>
    </row>
    <row r="43" ht="29.45" customHeight="1"/>
    <row r="45" ht="15">
      <c r="D45" s="58"/>
    </row>
  </sheetData>
  <mergeCells count="16">
    <mergeCell ref="B37:G37"/>
    <mergeCell ref="B38:G38"/>
    <mergeCell ref="B39:G39"/>
    <mergeCell ref="B40:G40"/>
    <mergeCell ref="B31:G31"/>
    <mergeCell ref="B32:G32"/>
    <mergeCell ref="B33:G33"/>
    <mergeCell ref="B34:G34"/>
    <mergeCell ref="B35:G35"/>
    <mergeCell ref="B36:G36"/>
    <mergeCell ref="B7:C7"/>
    <mergeCell ref="D7:E7"/>
    <mergeCell ref="F7:G7"/>
    <mergeCell ref="B28:G28"/>
    <mergeCell ref="B29:G29"/>
    <mergeCell ref="B30:G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2021-12-08T09:58:15Z</cp:lastPrinted>
  <dcterms:created xsi:type="dcterms:W3CDTF">2021-12-06T05:22:40Z</dcterms:created>
  <dcterms:modified xsi:type="dcterms:W3CDTF">2021-12-08T09:58:21Z</dcterms:modified>
  <cp:category/>
  <cp:version/>
  <cp:contentType/>
  <cp:contentStatus/>
</cp:coreProperties>
</file>