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8790" tabRatio="713" activeTab="0"/>
  </bookViews>
  <sheets>
    <sheet name="a+s+r" sheetId="1" r:id="rId1"/>
    <sheet name="sales" sheetId="2" r:id="rId2"/>
    <sheet name="red+assets" sheetId="3" r:id="rId3"/>
    <sheet name="AAUM" sheetId="4" state="hidden" r:id="rId4"/>
  </sheets>
  <definedNames>
    <definedName name="_xlnm.Print_Area" localSheetId="0">'a+s+r'!$A$1:$L$51</definedName>
    <definedName name="_xlnm.Print_Area" localSheetId="2">'red+assets'!$A$1:$H$42</definedName>
    <definedName name="_xlnm.Print_Area" localSheetId="1">'sales'!$A$1:$M$55</definedName>
  </definedNames>
  <calcPr fullCalcOnLoad="1"/>
</workbook>
</file>

<file path=xl/sharedStrings.xml><?xml version="1.0" encoding="utf-8"?>
<sst xmlns="http://schemas.openxmlformats.org/spreadsheetml/2006/main" count="284" uniqueCount="176">
  <si>
    <t>Figures for corresponding period of previous year</t>
  </si>
  <si>
    <t>Interval Fund</t>
  </si>
  <si>
    <t>Notes:</t>
  </si>
  <si>
    <t>2.2   EXISTING SCHEMES</t>
  </si>
  <si>
    <t>@ Less than 1 %.</t>
  </si>
  <si>
    <t xml:space="preserve">2.3  TOTAL OF ALL SCHEMES </t>
  </si>
  <si>
    <t>IV</t>
  </si>
  <si>
    <t xml:space="preserve">*NEW SCHEMES LAUNCHED : </t>
  </si>
  <si>
    <t>A</t>
  </si>
  <si>
    <t>B</t>
  </si>
  <si>
    <t>C</t>
  </si>
  <si>
    <t>PRIVATE SECTOR</t>
  </si>
  <si>
    <t>CATEGORY</t>
  </si>
  <si>
    <t>SALES - ALL SCHEMES</t>
  </si>
  <si>
    <t>From Existing Schemes</t>
  </si>
  <si>
    <t>Total for the month</t>
  </si>
  <si>
    <t>No.</t>
  </si>
  <si>
    <t>Amount</t>
  </si>
  <si>
    <t>I</t>
  </si>
  <si>
    <t>II</t>
  </si>
  <si>
    <t>III</t>
  </si>
  <si>
    <t>Table 3:-</t>
  </si>
  <si>
    <t>TOTAL</t>
  </si>
  <si>
    <t>Table 4:-</t>
  </si>
  <si>
    <t>No.of Schemes</t>
  </si>
  <si>
    <t>Sales</t>
  </si>
  <si>
    <t>Redemption</t>
  </si>
  <si>
    <t>% to Total</t>
  </si>
  <si>
    <t>No. of Schemes</t>
  </si>
  <si>
    <t>Fund of Funds</t>
  </si>
  <si>
    <t>From New Schemes #</t>
  </si>
  <si>
    <t xml:space="preserve">BANK SPONSORED </t>
  </si>
  <si>
    <t>Open End</t>
  </si>
  <si>
    <t>Close End</t>
  </si>
  <si>
    <t>For the month</t>
  </si>
  <si>
    <t>GRAND TOTAL  (A+B+C)</t>
  </si>
  <si>
    <t xml:space="preserve">         </t>
  </si>
  <si>
    <t xml:space="preserve">JOINT VENTURES - PREDOMINANTLY FOREIGN (1) </t>
  </si>
  <si>
    <t>CLOSE END INCOME :</t>
  </si>
  <si>
    <t>Average Assets under Management for the Month</t>
  </si>
  <si>
    <t>INSTITUTIONS</t>
  </si>
  <si>
    <r>
      <t xml:space="preserve">             CATEGORY &amp; TYPE WISE</t>
    </r>
    <r>
      <rPr>
        <i/>
        <sz val="13"/>
        <rFont val="Arial"/>
        <family val="2"/>
      </rPr>
      <t xml:space="preserve">                                              </t>
    </r>
  </si>
  <si>
    <t>BANK SPONSORED</t>
  </si>
  <si>
    <t>JOINT VENTURES - PREDOMINANTLY INDIAN</t>
  </si>
  <si>
    <t>JOINT VENTURES - PREDOMINANTLY FOREIGN</t>
  </si>
  <si>
    <t>OTHERS</t>
  </si>
  <si>
    <t>INDIAN</t>
  </si>
  <si>
    <t>FOREIGN</t>
  </si>
  <si>
    <t>TOTAL (A+B+C)</t>
  </si>
  <si>
    <t>Gilt</t>
  </si>
  <si>
    <t>Balanced</t>
  </si>
  <si>
    <t>Gold ETF</t>
  </si>
  <si>
    <t>Other ETFs</t>
  </si>
  <si>
    <t>Infrastructure Debt Fund</t>
  </si>
  <si>
    <t>REDEMPTIONS - ALL SCHEMES</t>
  </si>
  <si>
    <t>Table 5:-</t>
  </si>
  <si>
    <t xml:space="preserve">                                                              2.1   *NEW SCHEMES LAUNCHED    (ALLOTMENT COMPLETED)                                           </t>
  </si>
  <si>
    <r>
      <t xml:space="preserve">                          CATEGORY &amp; TYPE WISE  </t>
    </r>
    <r>
      <rPr>
        <i/>
        <sz val="13"/>
        <rFont val="Arial"/>
        <family val="2"/>
      </rPr>
      <t xml:space="preserve">                                     </t>
    </r>
  </si>
  <si>
    <r>
      <t xml:space="preserve">  (</t>
    </r>
    <r>
      <rPr>
        <b/>
        <sz val="13"/>
        <rFont val="Rupee Foradian"/>
        <family val="2"/>
      </rPr>
      <t>`</t>
    </r>
    <r>
      <rPr>
        <b/>
        <sz val="13"/>
        <rFont val="Arial"/>
        <family val="2"/>
      </rPr>
      <t xml:space="preserve"> in Crore)</t>
    </r>
  </si>
  <si>
    <r>
      <t xml:space="preserve">  (</t>
    </r>
    <r>
      <rPr>
        <b/>
        <sz val="13"/>
        <rFont val="Rupee Foradian"/>
        <family val="2"/>
      </rPr>
      <t xml:space="preserve">` </t>
    </r>
    <r>
      <rPr>
        <b/>
        <sz val="13"/>
        <rFont val="Arial"/>
        <family val="2"/>
      </rPr>
      <t>in Crore)</t>
    </r>
  </si>
  <si>
    <t>JOINT VENTURES - OTHERS</t>
  </si>
  <si>
    <t>V</t>
  </si>
  <si>
    <t>TOTAL 'C' (I+II+III+IV+V)</t>
  </si>
  <si>
    <t xml:space="preserve">JOINT VENTURES - OTHERS (1) </t>
  </si>
  <si>
    <t>Note :</t>
  </si>
  <si>
    <t>@</t>
  </si>
  <si>
    <t>One Indiabulls Centre, Tower 2, Wing B, 701, 7th Floor, 841 Senapati Bapat Marg, Elphinstone Road, Mumbai 400013.* Tel. (022) 43346700 (32 lines) * Fax. (022) 43346722 * Website: http://www.amfiindia.com</t>
  </si>
  <si>
    <t>2  # Only New Schemes where allotment is completed.</t>
  </si>
  <si>
    <t>1  Data is provisional &amp; hence subject to revision.</t>
  </si>
  <si>
    <t>INDIAN (2)</t>
  </si>
  <si>
    <t xml:space="preserve">TOTAL 'B' </t>
  </si>
  <si>
    <r>
      <t xml:space="preserve">  (</t>
    </r>
    <r>
      <rPr>
        <b/>
        <sz val="16"/>
        <rFont val="Rupee Foradian"/>
        <family val="2"/>
      </rPr>
      <t>`</t>
    </r>
    <r>
      <rPr>
        <b/>
        <sz val="16"/>
        <rFont val="Arial"/>
        <family val="2"/>
      </rPr>
      <t xml:space="preserve"> in Crore)</t>
    </r>
  </si>
  <si>
    <r>
      <t xml:space="preserve">  (₹</t>
    </r>
    <r>
      <rPr>
        <sz val="10"/>
        <rFont val="Rupee Foradian"/>
        <family val="2"/>
      </rPr>
      <t xml:space="preserve"> </t>
    </r>
    <r>
      <rPr>
        <sz val="10"/>
        <rFont val="Arial"/>
        <family val="2"/>
      </rPr>
      <t>in Crore)</t>
    </r>
  </si>
  <si>
    <t>TABLE 6:-</t>
  </si>
  <si>
    <r>
      <t>(</t>
    </r>
    <r>
      <rPr>
        <b/>
        <sz val="10"/>
        <rFont val="Rupee Foradian"/>
        <family val="2"/>
      </rPr>
      <t xml:space="preserve">` </t>
    </r>
    <r>
      <rPr>
        <b/>
        <sz val="10"/>
        <rFont val="Arial"/>
        <family val="2"/>
      </rPr>
      <t>in crore)</t>
    </r>
  </si>
  <si>
    <t>Sr. No.</t>
  </si>
  <si>
    <t>Name of the Asset Management Company</t>
  </si>
  <si>
    <t>Average Assets Under Management for the quarter</t>
  </si>
  <si>
    <t>(ii)</t>
  </si>
  <si>
    <t>(i)</t>
  </si>
  <si>
    <t>BNP Paribas Asset Management India Private Limited</t>
  </si>
  <si>
    <t>BOI AXA Investment Managers Private Limited</t>
  </si>
  <si>
    <t>Franklin Templeton Asset Management (India) Private Ltd.</t>
  </si>
  <si>
    <t>Canara Robeco Asset Management Company Limited</t>
  </si>
  <si>
    <t>Invesco Asset Management (India) Private Limited</t>
  </si>
  <si>
    <t>SBI Funds Management Private Limited</t>
  </si>
  <si>
    <t>Mirae Asset Global Investments (India) Pvt. Ltd.</t>
  </si>
  <si>
    <t>TOTAL …………………………... A (i)</t>
  </si>
  <si>
    <t>TOTAL …………………………... C (ii)</t>
  </si>
  <si>
    <t>(iii)</t>
  </si>
  <si>
    <t>Aditya Birla Sun Life Asset Management Company Limited</t>
  </si>
  <si>
    <t>TOTAL …………………………... A (ii)</t>
  </si>
  <si>
    <t>Axis Asset Management Company Ltd.</t>
  </si>
  <si>
    <t>HDFC Asset Management Company Limited</t>
  </si>
  <si>
    <t>IDBI Asset Management Ltd.</t>
  </si>
  <si>
    <t>ICICI Prudential Asset Mgmt. Company Limited</t>
  </si>
  <si>
    <t>Union Asset Management Company Private Limited</t>
  </si>
  <si>
    <t>IDFC Asset Management Company Limited</t>
  </si>
  <si>
    <t>UTI Asset Management Company Ltd.</t>
  </si>
  <si>
    <t>Reliance Nippon Life Asset Management Limited</t>
  </si>
  <si>
    <t>TOTAL …………………………...  C (iii)</t>
  </si>
  <si>
    <t>(iv)</t>
  </si>
  <si>
    <t xml:space="preserve">INSTITUTIONS </t>
  </si>
  <si>
    <t xml:space="preserve">HSBC Asset Management (India) Private Ltd. </t>
  </si>
  <si>
    <t>IIFCL Asset Management Co. Ltd.</t>
  </si>
  <si>
    <t>TOTAL …………………………...  C (iv)</t>
  </si>
  <si>
    <t xml:space="preserve">LIC Mutual Fund Asset Management Limited </t>
  </si>
  <si>
    <t>TOTAL …………………………... B</t>
  </si>
  <si>
    <t>(v)</t>
  </si>
  <si>
    <t>DHFL Pramerica Asset Managers Private Limited</t>
  </si>
  <si>
    <t>TOTAL …………………………….C (v)</t>
  </si>
  <si>
    <t>Edelweiss Asset Management Limited</t>
  </si>
  <si>
    <t>TOTAL ……………………………. C (i+ii+iii+iv+v)</t>
  </si>
  <si>
    <t>IL&amp;FS Infra Asset Management Limited</t>
  </si>
  <si>
    <t>IIFL Asset Management Ltd.</t>
  </si>
  <si>
    <t>Indiabulls Asset Management Company Ltd.</t>
  </si>
  <si>
    <t>JM Financial Asset Management Limited</t>
  </si>
  <si>
    <t>Kotak Mahindra Asset Management Company Limited</t>
  </si>
  <si>
    <t>L&amp;T Investment Management Limited</t>
  </si>
  <si>
    <t>Mahindra Asset Management Company Pvt. Ltd.</t>
  </si>
  <si>
    <t>Motilal Oswal Asset Management Company Limited</t>
  </si>
  <si>
    <t>PPFAS Asset Management Pvt. Ltd.</t>
  </si>
  <si>
    <t>Quantum Asset Management Company Private Limited</t>
  </si>
  <si>
    <t>Sahara Asset Management Company Private Limited</t>
  </si>
  <si>
    <t>Shriram Asset Management Co. Ltd.</t>
  </si>
  <si>
    <t>Sundaram  Asset Management Company Limited</t>
  </si>
  <si>
    <t>Tata  Asset Management Limited</t>
  </si>
  <si>
    <t>Taurus Asset Management Company Limited</t>
  </si>
  <si>
    <t>TOTAL …………………………... C (i)</t>
  </si>
  <si>
    <t>Essel Finance AMC Limited</t>
  </si>
  <si>
    <t>1. Fund of Funds is a scheme wherein the assets are invested in the existing schemes of mutual funds and hence, the figures   indicated herein are included in  tables 1 to 4. Data on fund of funds is given for information only.</t>
  </si>
  <si>
    <t>Income</t>
  </si>
  <si>
    <t>ELSS - Equity</t>
  </si>
  <si>
    <t>VOLUME    XVIII</t>
  </si>
  <si>
    <t>Equity Schemes (Excluding Arbitrage Funds)</t>
  </si>
  <si>
    <t>Arbitrage Funds</t>
  </si>
  <si>
    <t>Liquid/ Money Market</t>
  </si>
  <si>
    <t>Fund of Funds Investing Overseas</t>
  </si>
  <si>
    <t xml:space="preserve">ASSOCIATION OF MUTUAL FUNDS IN INDIA </t>
  </si>
  <si>
    <t>Net Inflow / (Outflow)
For the Year to Date
Current Year</t>
  </si>
  <si>
    <t>Net Inflow / (Outflow)
For the Year to Date
Previous Year</t>
  </si>
  <si>
    <t>Net Inflow / (Outflow)
For the Month</t>
  </si>
  <si>
    <t xml:space="preserve">JOINT VENTURES - PREDOMINANTLY INDIAN (4) </t>
  </si>
  <si>
    <t>Quant Money Managers Limited</t>
  </si>
  <si>
    <t>OPEN END EQUITY :</t>
  </si>
  <si>
    <t>DSP Investment Managers Private Limited</t>
  </si>
  <si>
    <t xml:space="preserve">JOINT VENTURES - PREDOMINANTLY INDIAN (5) </t>
  </si>
  <si>
    <t xml:space="preserve">INDIAN (20) </t>
  </si>
  <si>
    <t>Average Assets Under Management for the quarter - October - December 2018</t>
  </si>
  <si>
    <t>Principal Asset Management Pvt. Ltd.</t>
  </si>
  <si>
    <t>AVERAGE ASSETS UNDER MANAGEMENT     FOR THE QUARTER              OCTOBER - DECEMBER 2018</t>
  </si>
  <si>
    <t xml:space="preserve">FOREIGN (5) </t>
  </si>
  <si>
    <t>OTHERS (3) $$</t>
  </si>
  <si>
    <t>TOTAL 'A'  (I+II)</t>
  </si>
  <si>
    <t>ISSUE VIII</t>
  </si>
  <si>
    <t xml:space="preserve">                                                                                                   TABLE 1:- MUTUAL FUND DATA FOR THE MONTH - NOVEMBER 2018                                                                                                                                </t>
  </si>
  <si>
    <t>Released on 07.12.2018</t>
  </si>
  <si>
    <t>$$ Consequent upon acquisition the entire shareholding of UniCredit S.p.A. (UniCredit) in the AMC and Trustee Company by Bank of Baroda (BOB), the name of the AMC has changed from Baroda Pioneer AMC Ltd.  to Baroda Asset Management India Ltd. w.e.f. 03-Nov-2018. Due to this change, there is an increase in no. of AMCs to 3 under "Bank Sponsored - Others" and there are no more AMCs under “Joint Ventures - Predominantly Foreign”</t>
  </si>
  <si>
    <t xml:space="preserve">                           TABLE 2:-  SALES DURING THE MONTH OF NOVEMBER 2018 - TYPE AND CATEGORY WISE</t>
  </si>
  <si>
    <t>REDEMPTIONS / REPURCHASES DURING THE MONTH OF NOVEMBER 2018</t>
  </si>
  <si>
    <t xml:space="preserve">ASSETS UNDER MANAGEMENT AS ON NOVEMBER 30, 2018 </t>
  </si>
  <si>
    <t xml:space="preserve">                             DATA ON FUND OF FUNDS (DOMESTIC) - NOVEMBER 2018                             </t>
  </si>
  <si>
    <t>Assets under Management 
as on 
November 30, 2018</t>
  </si>
  <si>
    <t>Baroda Asset Management India Limited</t>
  </si>
  <si>
    <t>TOTAL ……………………………. A (i+ii)</t>
  </si>
  <si>
    <t>Mirae Asset Nifty 50 ETF</t>
  </si>
  <si>
    <t>ICICI Prudential Bharat Consumption Fund - Series 5</t>
  </si>
  <si>
    <t>OPEN END LIQUID :</t>
  </si>
  <si>
    <t>OPEN END OTHER ETFs :</t>
  </si>
  <si>
    <t>CLOSE END  EQUITY :</t>
  </si>
  <si>
    <t>Cumulative                      April 2018                            to                                 November 2018</t>
  </si>
  <si>
    <t>**  39</t>
  </si>
  <si>
    <t>** Includes new fund offer - Motilal Oswal Nasdaq 100 Fund of Fund</t>
  </si>
  <si>
    <t>Baroda Dynamic Equity Fund; DSP Healthcare Fund; L&amp;T Focused Equity Fund; Mahindra Rural Bharat and Consumption Yojana and Tata Small Cap Fund</t>
  </si>
  <si>
    <t>Aditya Birla Sun Life Overnight Fund and ICICI Prudential Overnight Fund</t>
  </si>
  <si>
    <t>Aditya Birla Sun Life Fixed Term Plan - Series RN (1240 days), Series RO (1241 days), Series RP (1239 days) and Series RQ (1103 days); Franklin India FMPs - Series 5 - Plan B (1244 days); HDFC FMP 1265D October 2018 (1) - Series 43, 1232D November 2018 (1) - Series 43 and 1246D November 2018 (1) - Series 43; ICICI Prudential FMP Series 84 - 1247 Days Plan M, 1245 Days Plan N, 1288 Days Plan O and 1279 Days Plan P; Kotak FMP Series 251 and Series 252; L&amp;T FMP Series XVIII-Plan B (1229 days); Reliance Fixed Horizon Fund - XXXIX - Series 14 and Series 15, XXXX - Series 1; SBI Debt Fund Series C - 28 (1240 Days) and C - 29 (366 Days); Tata FMP Series 56 Scheme F; UTI Fixed Term Income Fund Series XXX - XI (1246 Days) and XII (1254 Days)</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</si>
</sst>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quot;R&quot;\ * #,##0.00_ ;_ &quot;R&quot;\ * \-#,##0.00_ ;_ &quot;R&quot;\ * &quot;-&quot;??_ ;_ @_ "/>
    <numFmt numFmtId="184" formatCode="_(* #,##0_);_(* \(#,##0\);_(* &quot;-&quot;??_);_(@_)"/>
    <numFmt numFmtId="185" formatCode="\-"/>
    <numFmt numFmtId="186" formatCode="0.0"/>
    <numFmt numFmtId="187" formatCode="_(* #,##0.0_);_(* \(#,##0.0\);_(* &quot;-&quot;??_);_(@_)"/>
    <numFmt numFmtId="188" formatCode="&quot;Yes&quot;;&quot;Yes&quot;;&quot;No&quot;"/>
    <numFmt numFmtId="189" formatCode="&quot;True&quot;;&quot;True&quot;;&quot;False&quot;"/>
    <numFmt numFmtId="190" formatCode="&quot;On&quot;;&quot;On&quot;;&quot;Off&quot;"/>
    <numFmt numFmtId="191" formatCode="0.000"/>
    <numFmt numFmtId="192" formatCode="0.00000"/>
    <numFmt numFmtId="193" formatCode="0.0000"/>
    <numFmt numFmtId="194" formatCode="0_);\(0\)"/>
    <numFmt numFmtId="195" formatCode="_(* #,##0.000_);_(* \(#,##0.000\);_(* &quot;-&quot;??_);_(@_)"/>
    <numFmt numFmtId="196" formatCode="_(* #,##0.0000_);_(* \(#,##0.0000\);_(* &quot;-&quot;??_);_(@_)"/>
    <numFmt numFmtId="197" formatCode="#,##0.0"/>
    <numFmt numFmtId="198" formatCode="[$€-2]\ #,##0.00_);[Red]\([$€-2]\ #,##0.00\)"/>
    <numFmt numFmtId="199" formatCode="0.000000"/>
    <numFmt numFmtId="200" formatCode="0.00000000"/>
    <numFmt numFmtId="201" formatCode="0.0000000"/>
  </numFmts>
  <fonts count="71">
    <font>
      <sz val="10"/>
      <name val="Arial"/>
      <family val="0"/>
    </font>
    <font>
      <sz val="14"/>
      <color indexed="8"/>
      <name val="Arial"/>
      <family val="2"/>
    </font>
    <font>
      <b/>
      <sz val="14"/>
      <color indexed="8"/>
      <name val="Arial"/>
      <family val="2"/>
    </font>
    <font>
      <b/>
      <sz val="12"/>
      <name val="Arial"/>
      <family val="2"/>
    </font>
    <font>
      <sz val="12"/>
      <name val="Arial"/>
      <family val="2"/>
    </font>
    <font>
      <sz val="13"/>
      <name val="Arial"/>
      <family val="2"/>
    </font>
    <font>
      <b/>
      <sz val="13"/>
      <name val="Arial"/>
      <family val="2"/>
    </font>
    <font>
      <i/>
      <sz val="13"/>
      <name val="Arial"/>
      <family val="2"/>
    </font>
    <font>
      <u val="single"/>
      <sz val="10"/>
      <color indexed="12"/>
      <name val="Arial"/>
      <family val="2"/>
    </font>
    <font>
      <u val="single"/>
      <sz val="10"/>
      <color indexed="36"/>
      <name val="Arial"/>
      <family val="2"/>
    </font>
    <font>
      <b/>
      <sz val="14"/>
      <name val="Arial"/>
      <family val="2"/>
    </font>
    <font>
      <sz val="48"/>
      <name val="Arial"/>
      <family val="2"/>
    </font>
    <font>
      <b/>
      <i/>
      <sz val="15"/>
      <name val="Monotype Corsiva"/>
      <family val="4"/>
    </font>
    <font>
      <sz val="14"/>
      <name val="Arial"/>
      <family val="2"/>
    </font>
    <font>
      <sz val="8"/>
      <name val="Arial"/>
      <family val="2"/>
    </font>
    <font>
      <b/>
      <sz val="10"/>
      <name val="Arial"/>
      <family val="2"/>
    </font>
    <font>
      <b/>
      <sz val="13"/>
      <name val="Rupee Foradian"/>
      <family val="2"/>
    </font>
    <font>
      <b/>
      <sz val="16"/>
      <name val="Arial"/>
      <family val="2"/>
    </font>
    <font>
      <b/>
      <i/>
      <sz val="13.5"/>
      <name val="Monotype Corsiva"/>
      <family val="4"/>
    </font>
    <font>
      <b/>
      <sz val="16"/>
      <color indexed="8"/>
      <name val="Arial"/>
      <family val="2"/>
    </font>
    <font>
      <sz val="16"/>
      <name val="Arial"/>
      <family val="2"/>
    </font>
    <font>
      <sz val="16"/>
      <color indexed="8"/>
      <name val="Arial"/>
      <family val="2"/>
    </font>
    <font>
      <b/>
      <sz val="8"/>
      <color indexed="9"/>
      <name val="Arial"/>
      <family val="2"/>
    </font>
    <font>
      <b/>
      <sz val="16"/>
      <name val="Rupee Foradian"/>
      <family val="2"/>
    </font>
    <font>
      <sz val="16"/>
      <color indexed="8"/>
      <name val="Times New Roman"/>
      <family val="1"/>
    </font>
    <font>
      <sz val="10"/>
      <name val="Rupee Foradian"/>
      <family val="2"/>
    </font>
    <font>
      <b/>
      <sz val="11"/>
      <name val="Arial"/>
      <family val="2"/>
    </font>
    <font>
      <sz val="11"/>
      <name val="Arial"/>
      <family val="2"/>
    </font>
    <font>
      <sz val="12"/>
      <color indexed="8"/>
      <name val="Arial"/>
      <family val="2"/>
    </font>
    <font>
      <b/>
      <sz val="12"/>
      <color indexed="8"/>
      <name val="Arial"/>
      <family val="2"/>
    </font>
    <font>
      <sz val="10"/>
      <color indexed="10"/>
      <name val="Arial"/>
      <family val="2"/>
    </font>
    <font>
      <b/>
      <sz val="10"/>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Arial"/>
      <family val="2"/>
    </font>
    <font>
      <sz val="14"/>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color indexed="63"/>
      </right>
      <top>
        <color indexed="63"/>
      </top>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color indexed="8"/>
      </top>
      <bottom style="thin">
        <color indexed="8"/>
      </bottom>
    </border>
    <border>
      <left style="medium">
        <color indexed="8"/>
      </left>
      <right style="medium">
        <color indexed="8"/>
      </right>
      <top style="thin">
        <color indexed="8"/>
      </top>
      <bottom style="thin"/>
    </border>
    <border>
      <left style="medium">
        <color indexed="8"/>
      </left>
      <right style="medium">
        <color indexed="8"/>
      </right>
      <top style="thin">
        <color indexed="8"/>
      </top>
      <bottom style="thin">
        <color indexed="8"/>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19">
    <xf numFmtId="0" fontId="0" fillId="0" borderId="0" xfId="0" applyAlignment="1">
      <alignment/>
    </xf>
    <xf numFmtId="0" fontId="5" fillId="0" borderId="0" xfId="0" applyFont="1" applyBorder="1" applyAlignment="1">
      <alignment/>
    </xf>
    <xf numFmtId="0" fontId="5" fillId="0" borderId="0" xfId="0" applyFont="1" applyBorder="1" applyAlignment="1">
      <alignment horizontal="center"/>
    </xf>
    <xf numFmtId="1" fontId="5" fillId="0" borderId="0"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xf>
    <xf numFmtId="0" fontId="5" fillId="0" borderId="0" xfId="0" applyFont="1" applyAlignment="1" quotePrefix="1">
      <alignment/>
    </xf>
    <xf numFmtId="1" fontId="2" fillId="0" borderId="0" xfId="0" applyNumberFormat="1" applyFont="1" applyBorder="1" applyAlignment="1">
      <alignment horizontal="left"/>
    </xf>
    <xf numFmtId="0" fontId="10" fillId="0" borderId="0" xfId="0" applyFont="1" applyAlignment="1">
      <alignment/>
    </xf>
    <xf numFmtId="0" fontId="0" fillId="0" borderId="0" xfId="0" applyAlignment="1">
      <alignment/>
    </xf>
    <xf numFmtId="0" fontId="11" fillId="0" borderId="0" xfId="0" applyFont="1" applyAlignment="1">
      <alignment/>
    </xf>
    <xf numFmtId="0" fontId="12" fillId="0" borderId="0" xfId="0" applyFont="1" applyAlignment="1">
      <alignment/>
    </xf>
    <xf numFmtId="171" fontId="5" fillId="0" borderId="0" xfId="0" applyNumberFormat="1" applyFont="1" applyBorder="1" applyAlignment="1">
      <alignment/>
    </xf>
    <xf numFmtId="0" fontId="13"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xf>
    <xf numFmtId="0" fontId="5" fillId="0" borderId="12" xfId="0" applyFont="1" applyBorder="1" applyAlignment="1">
      <alignment horizontal="center" vertical="center"/>
    </xf>
    <xf numFmtId="0" fontId="6" fillId="0" borderId="12" xfId="0" applyFont="1" applyBorder="1" applyAlignment="1">
      <alignment horizontal="center" vertical="center"/>
    </xf>
    <xf numFmtId="184" fontId="5" fillId="0" borderId="0" xfId="0" applyNumberFormat="1" applyFont="1" applyBorder="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Fill="1" applyBorder="1" applyAlignment="1">
      <alignment horizontal="center" vertical="top" wrapText="1"/>
    </xf>
    <xf numFmtId="184" fontId="5" fillId="0" borderId="0" xfId="42" applyNumberFormat="1" applyFont="1" applyBorder="1" applyAlignment="1">
      <alignment/>
    </xf>
    <xf numFmtId="171" fontId="5" fillId="0" borderId="0" xfId="42" applyNumberFormat="1" applyFont="1" applyBorder="1" applyAlignment="1">
      <alignment/>
    </xf>
    <xf numFmtId="0" fontId="13" fillId="0" borderId="0" xfId="0" applyFont="1" applyFill="1" applyAlignment="1">
      <alignment/>
    </xf>
    <xf numFmtId="1" fontId="1" fillId="0" borderId="0" xfId="0" applyNumberFormat="1" applyFont="1" applyBorder="1" applyAlignment="1">
      <alignment/>
    </xf>
    <xf numFmtId="0" fontId="6" fillId="0" borderId="10" xfId="0" applyFont="1" applyBorder="1" applyAlignment="1">
      <alignment horizontal="center" vertical="center" wrapText="1"/>
    </xf>
    <xf numFmtId="0" fontId="0" fillId="0" borderId="0" xfId="0" applyFill="1" applyAlignment="1">
      <alignment/>
    </xf>
    <xf numFmtId="0" fontId="6" fillId="0" borderId="10" xfId="0" applyFont="1" applyFill="1" applyBorder="1" applyAlignment="1">
      <alignment horizontal="center" vertical="top" wrapText="1"/>
    </xf>
    <xf numFmtId="184" fontId="6" fillId="0" borderId="0" xfId="42" applyNumberFormat="1" applyFont="1" applyBorder="1" applyAlignment="1">
      <alignment horizontal="center"/>
    </xf>
    <xf numFmtId="0" fontId="5" fillId="0" borderId="0" xfId="0" applyFont="1" applyFill="1" applyBorder="1" applyAlignment="1">
      <alignment/>
    </xf>
    <xf numFmtId="184" fontId="6" fillId="33" borderId="13" xfId="42" applyNumberFormat="1" applyFont="1" applyFill="1" applyBorder="1" applyAlignment="1">
      <alignment/>
    </xf>
    <xf numFmtId="184" fontId="6" fillId="33" borderId="14" xfId="42" applyNumberFormat="1" applyFont="1" applyFill="1" applyBorder="1" applyAlignment="1">
      <alignment/>
    </xf>
    <xf numFmtId="184" fontId="6" fillId="33" borderId="12" xfId="42" applyNumberFormat="1" applyFont="1" applyFill="1" applyBorder="1" applyAlignment="1">
      <alignment/>
    </xf>
    <xf numFmtId="0" fontId="6" fillId="0" borderId="0" xfId="0" applyFont="1" applyBorder="1" applyAlignment="1">
      <alignment horizontal="right"/>
    </xf>
    <xf numFmtId="0" fontId="68" fillId="0" borderId="0" xfId="0" applyFont="1" applyFill="1" applyBorder="1" applyAlignment="1">
      <alignment/>
    </xf>
    <xf numFmtId="0" fontId="6" fillId="0" borderId="0" xfId="0" applyFont="1" applyBorder="1" applyAlignment="1">
      <alignment vertical="top" wrapText="1"/>
    </xf>
    <xf numFmtId="0" fontId="5" fillId="0" borderId="12" xfId="0" applyFont="1" applyBorder="1" applyAlignment="1">
      <alignment horizontal="center"/>
    </xf>
    <xf numFmtId="171" fontId="68" fillId="0" borderId="0" xfId="0" applyNumberFormat="1" applyFont="1" applyFill="1" applyBorder="1" applyAlignment="1">
      <alignment/>
    </xf>
    <xf numFmtId="184" fontId="6" fillId="0" borderId="12" xfId="42" applyNumberFormat="1" applyFont="1" applyFill="1" applyBorder="1" applyAlignment="1">
      <alignment horizontal="right"/>
    </xf>
    <xf numFmtId="184" fontId="6" fillId="0" borderId="10" xfId="42" applyNumberFormat="1" applyFont="1" applyFill="1" applyBorder="1" applyAlignment="1">
      <alignment horizontal="right"/>
    </xf>
    <xf numFmtId="184" fontId="6" fillId="0" borderId="15" xfId="42" applyNumberFormat="1" applyFont="1" applyBorder="1" applyAlignment="1">
      <alignment horizontal="right"/>
    </xf>
    <xf numFmtId="184" fontId="6" fillId="0" borderId="12" xfId="42" applyNumberFormat="1" applyFont="1" applyBorder="1" applyAlignment="1">
      <alignment horizontal="right"/>
    </xf>
    <xf numFmtId="184" fontId="6" fillId="0" borderId="10" xfId="42" applyNumberFormat="1" applyFont="1" applyBorder="1" applyAlignment="1">
      <alignment horizontal="right"/>
    </xf>
    <xf numFmtId="184" fontId="5" fillId="0" borderId="15" xfId="42" applyNumberFormat="1" applyFont="1" applyBorder="1" applyAlignment="1">
      <alignment horizontal="right"/>
    </xf>
    <xf numFmtId="184" fontId="5" fillId="0" borderId="15" xfId="42" applyNumberFormat="1" applyFont="1" applyBorder="1" applyAlignment="1" quotePrefix="1">
      <alignment horizontal="right"/>
    </xf>
    <xf numFmtId="184" fontId="6" fillId="0" borderId="14" xfId="42" applyNumberFormat="1" applyFont="1" applyBorder="1" applyAlignment="1">
      <alignment horizontal="right"/>
    </xf>
    <xf numFmtId="184" fontId="6" fillId="0" borderId="14" xfId="42" applyNumberFormat="1" applyFont="1" applyBorder="1" applyAlignment="1">
      <alignment horizontal="right" vertical="center"/>
    </xf>
    <xf numFmtId="0" fontId="6" fillId="0" borderId="12" xfId="0" applyFont="1" applyBorder="1" applyAlignment="1">
      <alignment/>
    </xf>
    <xf numFmtId="184" fontId="6" fillId="0" borderId="11" xfId="42" applyNumberFormat="1" applyFont="1" applyBorder="1" applyAlignment="1">
      <alignment horizontal="right"/>
    </xf>
    <xf numFmtId="184" fontId="6" fillId="0" borderId="0" xfId="42" applyNumberFormat="1" applyFont="1" applyBorder="1" applyAlignment="1">
      <alignment horizontal="right"/>
    </xf>
    <xf numFmtId="184" fontId="6" fillId="0" borderId="0" xfId="42" applyNumberFormat="1" applyFont="1" applyFill="1" applyBorder="1" applyAlignment="1">
      <alignment horizontal="right"/>
    </xf>
    <xf numFmtId="184" fontId="6" fillId="0" borderId="13" xfId="42" applyNumberFormat="1" applyFont="1" applyFill="1" applyBorder="1" applyAlignment="1">
      <alignment horizontal="right"/>
    </xf>
    <xf numFmtId="184" fontId="6" fillId="0" borderId="16" xfId="42" applyNumberFormat="1" applyFont="1" applyFill="1" applyBorder="1" applyAlignment="1">
      <alignment horizontal="right"/>
    </xf>
    <xf numFmtId="171" fontId="6" fillId="0" borderId="0" xfId="42" applyFont="1" applyFill="1" applyBorder="1" applyAlignment="1">
      <alignment horizontal="right"/>
    </xf>
    <xf numFmtId="184" fontId="6" fillId="0" borderId="14" xfId="42" applyNumberFormat="1" applyFont="1" applyFill="1" applyBorder="1" applyAlignment="1">
      <alignment horizontal="right"/>
    </xf>
    <xf numFmtId="184" fontId="6" fillId="0" borderId="15" xfId="42" applyNumberFormat="1" applyFont="1" applyFill="1" applyBorder="1" applyAlignment="1">
      <alignment horizontal="right"/>
    </xf>
    <xf numFmtId="184" fontId="6" fillId="0" borderId="14" xfId="42" applyNumberFormat="1" applyFont="1" applyFill="1" applyBorder="1" applyAlignment="1">
      <alignment horizontal="right" vertical="center"/>
    </xf>
    <xf numFmtId="184" fontId="6" fillId="0" borderId="15" xfId="42" applyNumberFormat="1" applyFont="1" applyFill="1" applyBorder="1" applyAlignment="1">
      <alignment horizontal="right" vertical="center"/>
    </xf>
    <xf numFmtId="0" fontId="6" fillId="0" borderId="0" xfId="0" applyFont="1" applyFill="1" applyBorder="1" applyAlignment="1" quotePrefix="1">
      <alignment/>
    </xf>
    <xf numFmtId="0" fontId="6" fillId="0" borderId="12"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vertical="top" wrapText="1"/>
    </xf>
    <xf numFmtId="0" fontId="6" fillId="0" borderId="0" xfId="0" applyFont="1" applyBorder="1" applyAlignment="1" quotePrefix="1">
      <alignment horizontal="center" vertical="top" wrapText="1"/>
    </xf>
    <xf numFmtId="0" fontId="6" fillId="0" borderId="0" xfId="0" applyFont="1" applyBorder="1" applyAlignment="1">
      <alignment horizontal="center" vertical="top" wrapText="1"/>
    </xf>
    <xf numFmtId="184" fontId="5" fillId="0" borderId="15" xfId="42" applyNumberFormat="1" applyFont="1" applyBorder="1" applyAlignment="1" quotePrefix="1">
      <alignment horizontal="right" vertical="center"/>
    </xf>
    <xf numFmtId="184" fontId="6" fillId="0" borderId="15" xfId="42" applyNumberFormat="1" applyFont="1" applyBorder="1" applyAlignment="1">
      <alignment horizontal="right" vertical="center"/>
    </xf>
    <xf numFmtId="184" fontId="6" fillId="33" borderId="14" xfId="42" applyNumberFormat="1" applyFont="1" applyFill="1" applyBorder="1" applyAlignment="1">
      <alignment vertical="center"/>
    </xf>
    <xf numFmtId="0" fontId="7" fillId="0" borderId="0" xfId="0" applyFont="1" applyFill="1" applyBorder="1" applyAlignment="1">
      <alignment horizontal="right"/>
    </xf>
    <xf numFmtId="184" fontId="6" fillId="33" borderId="14" xfId="42" applyNumberFormat="1" applyFont="1" applyFill="1" applyBorder="1" applyAlignment="1">
      <alignment horizontal="right" vertical="center"/>
    </xf>
    <xf numFmtId="184" fontId="5" fillId="0" borderId="15" xfId="42" applyNumberFormat="1" applyFont="1" applyFill="1" applyBorder="1" applyAlignment="1" quotePrefix="1">
      <alignment horizontal="right"/>
    </xf>
    <xf numFmtId="0" fontId="13" fillId="0" borderId="0" xfId="0" applyFont="1" applyAlignment="1">
      <alignment horizontal="left"/>
    </xf>
    <xf numFmtId="184" fontId="6" fillId="0" borderId="13" xfId="42" applyNumberFormat="1" applyFont="1" applyFill="1" applyBorder="1" applyAlignment="1">
      <alignment/>
    </xf>
    <xf numFmtId="184" fontId="6" fillId="0" borderId="14" xfId="42" applyNumberFormat="1" applyFont="1" applyFill="1" applyBorder="1" applyAlignment="1">
      <alignment/>
    </xf>
    <xf numFmtId="1" fontId="6" fillId="0" borderId="0" xfId="0" applyNumberFormat="1" applyFont="1" applyFill="1" applyBorder="1" applyAlignment="1">
      <alignment/>
    </xf>
    <xf numFmtId="1" fontId="5" fillId="0" borderId="0" xfId="0" applyNumberFormat="1" applyFont="1" applyFill="1" applyBorder="1" applyAlignment="1">
      <alignment/>
    </xf>
    <xf numFmtId="0" fontId="6" fillId="0" borderId="0" xfId="0" applyFont="1" applyFill="1" applyBorder="1" applyAlignment="1">
      <alignment horizontal="center" vertical="center" wrapText="1"/>
    </xf>
    <xf numFmtId="184" fontId="6" fillId="0" borderId="0" xfId="42" applyNumberFormat="1" applyFont="1" applyFill="1" applyBorder="1" applyAlignment="1">
      <alignment horizontal="center" vertical="top" wrapText="1"/>
    </xf>
    <xf numFmtId="171" fontId="5" fillId="0" borderId="0" xfId="0" applyNumberFormat="1" applyFont="1" applyFill="1" applyBorder="1" applyAlignment="1">
      <alignment/>
    </xf>
    <xf numFmtId="184" fontId="6" fillId="0" borderId="17" xfId="42" applyNumberFormat="1" applyFont="1" applyFill="1" applyBorder="1" applyAlignment="1">
      <alignment vertical="center"/>
    </xf>
    <xf numFmtId="184" fontId="6" fillId="0" borderId="14" xfId="42" applyNumberFormat="1" applyFont="1" applyFill="1" applyBorder="1" applyAlignment="1">
      <alignment vertical="top"/>
    </xf>
    <xf numFmtId="171" fontId="6" fillId="0" borderId="0" xfId="42" applyNumberFormat="1" applyFont="1" applyFill="1" applyBorder="1" applyAlignment="1">
      <alignment horizontal="right"/>
    </xf>
    <xf numFmtId="0" fontId="11" fillId="0" borderId="0" xfId="0" applyFont="1" applyAlignment="1">
      <alignment horizontal="center"/>
    </xf>
    <xf numFmtId="0" fontId="0" fillId="0" borderId="0" xfId="0" applyFont="1" applyFill="1" applyBorder="1" applyAlignment="1">
      <alignment/>
    </xf>
    <xf numFmtId="1" fontId="19" fillId="0" borderId="16" xfId="0" applyNumberFormat="1" applyFont="1" applyBorder="1" applyAlignment="1">
      <alignment horizontal="center" vertical="center" wrapText="1"/>
    </xf>
    <xf numFmtId="1" fontId="19" fillId="0" borderId="18"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0" fontId="20" fillId="0" borderId="14" xfId="0" applyFont="1" applyBorder="1" applyAlignment="1">
      <alignment/>
    </xf>
    <xf numFmtId="1" fontId="19" fillId="0" borderId="19"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0" fontId="20" fillId="0" borderId="17" xfId="0" applyFont="1" applyBorder="1" applyAlignment="1">
      <alignment/>
    </xf>
    <xf numFmtId="1" fontId="19" fillId="0" borderId="16" xfId="0" applyNumberFormat="1" applyFont="1" applyBorder="1" applyAlignment="1">
      <alignment horizontal="center" vertical="center"/>
    </xf>
    <xf numFmtId="1" fontId="19" fillId="0" borderId="14"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0" fontId="20" fillId="0" borderId="13" xfId="0" applyFont="1" applyBorder="1" applyAlignment="1">
      <alignment/>
    </xf>
    <xf numFmtId="1" fontId="19" fillId="0" borderId="15" xfId="0" applyNumberFormat="1" applyFont="1" applyBorder="1" applyAlignment="1">
      <alignment/>
    </xf>
    <xf numFmtId="184" fontId="21" fillId="0" borderId="14" xfId="42" applyNumberFormat="1" applyFont="1" applyBorder="1" applyAlignment="1" quotePrefix="1">
      <alignment horizontal="center"/>
    </xf>
    <xf numFmtId="171" fontId="21" fillId="0" borderId="15" xfId="42" applyFont="1" applyBorder="1" applyAlignment="1">
      <alignment horizontal="right"/>
    </xf>
    <xf numFmtId="1" fontId="21" fillId="0" borderId="15" xfId="42" applyNumberFormat="1" applyFont="1" applyBorder="1" applyAlignment="1">
      <alignment horizontal="right"/>
    </xf>
    <xf numFmtId="1" fontId="21" fillId="0" borderId="0" xfId="42" applyNumberFormat="1" applyFont="1" applyBorder="1" applyAlignment="1">
      <alignment horizontal="right"/>
    </xf>
    <xf numFmtId="1" fontId="21" fillId="0" borderId="18" xfId="42" applyNumberFormat="1" applyFont="1" applyBorder="1" applyAlignment="1">
      <alignment horizontal="right"/>
    </xf>
    <xf numFmtId="1" fontId="19" fillId="0" borderId="18" xfId="0" applyNumberFormat="1" applyFont="1" applyBorder="1" applyAlignment="1">
      <alignment horizontal="center"/>
    </xf>
    <xf numFmtId="1" fontId="19" fillId="0" borderId="15" xfId="0" applyNumberFormat="1" applyFont="1" applyBorder="1" applyAlignment="1">
      <alignment horizontal="center"/>
    </xf>
    <xf numFmtId="184" fontId="21" fillId="0" borderId="14" xfId="42" applyNumberFormat="1" applyFont="1" applyFill="1" applyBorder="1" applyAlignment="1" quotePrefix="1">
      <alignment horizontal="center"/>
    </xf>
    <xf numFmtId="184" fontId="21" fillId="0" borderId="15" xfId="42" applyNumberFormat="1" applyFont="1" applyFill="1" applyBorder="1" applyAlignment="1">
      <alignment horizontal="right"/>
    </xf>
    <xf numFmtId="184" fontId="21" fillId="0" borderId="0" xfId="42" applyNumberFormat="1" applyFont="1" applyFill="1" applyBorder="1" applyAlignment="1">
      <alignment horizontal="right"/>
    </xf>
    <xf numFmtId="184" fontId="21" fillId="0" borderId="18" xfId="42" applyNumberFormat="1" applyFont="1" applyFill="1" applyBorder="1" applyAlignment="1">
      <alignment horizontal="right"/>
    </xf>
    <xf numFmtId="0" fontId="21" fillId="0" borderId="15" xfId="42" applyNumberFormat="1" applyFont="1" applyFill="1" applyBorder="1" applyAlignment="1">
      <alignment horizontal="right"/>
    </xf>
    <xf numFmtId="184" fontId="21" fillId="0" borderId="15" xfId="42" applyNumberFormat="1" applyFont="1" applyBorder="1" applyAlignment="1">
      <alignment horizontal="right"/>
    </xf>
    <xf numFmtId="184" fontId="21" fillId="0" borderId="0" xfId="42" applyNumberFormat="1" applyFont="1" applyBorder="1" applyAlignment="1">
      <alignment horizontal="right"/>
    </xf>
    <xf numFmtId="184" fontId="21" fillId="0" borderId="18" xfId="42" applyNumberFormat="1" applyFont="1" applyBorder="1" applyAlignment="1">
      <alignment horizontal="right"/>
    </xf>
    <xf numFmtId="0" fontId="21" fillId="0" borderId="15" xfId="42" applyNumberFormat="1" applyFont="1" applyBorder="1" applyAlignment="1">
      <alignment horizontal="right"/>
    </xf>
    <xf numFmtId="1" fontId="19" fillId="0" borderId="21" xfId="0" applyNumberFormat="1" applyFont="1" applyBorder="1" applyAlignment="1">
      <alignment horizontal="center"/>
    </xf>
    <xf numFmtId="1" fontId="19" fillId="0" borderId="10" xfId="0" applyNumberFormat="1" applyFont="1" applyBorder="1" applyAlignment="1">
      <alignment horizontal="center"/>
    </xf>
    <xf numFmtId="184" fontId="19" fillId="0" borderId="12" xfId="42" applyNumberFormat="1" applyFont="1" applyBorder="1" applyAlignment="1" quotePrefix="1">
      <alignment horizontal="center"/>
    </xf>
    <xf numFmtId="184" fontId="19" fillId="0" borderId="10" xfId="42" applyNumberFormat="1" applyFont="1" applyBorder="1" applyAlignment="1" quotePrefix="1">
      <alignment horizontal="center"/>
    </xf>
    <xf numFmtId="184" fontId="19" fillId="0" borderId="21" xfId="42" applyNumberFormat="1" applyFont="1" applyFill="1" applyBorder="1" applyAlignment="1" quotePrefix="1">
      <alignment horizontal="center"/>
    </xf>
    <xf numFmtId="1" fontId="19" fillId="0" borderId="22" xfId="0" applyNumberFormat="1" applyFont="1" applyBorder="1" applyAlignment="1">
      <alignment horizontal="center"/>
    </xf>
    <xf numFmtId="1" fontId="19" fillId="0" borderId="16" xfId="0" applyNumberFormat="1" applyFont="1" applyBorder="1" applyAlignment="1">
      <alignment horizontal="center"/>
    </xf>
    <xf numFmtId="1" fontId="21" fillId="0" borderId="16" xfId="0" applyNumberFormat="1" applyFont="1" applyBorder="1" applyAlignment="1">
      <alignment/>
    </xf>
    <xf numFmtId="171" fontId="21" fillId="0" borderId="13" xfId="42" applyFont="1" applyBorder="1" applyAlignment="1">
      <alignment horizontal="center"/>
    </xf>
    <xf numFmtId="171" fontId="21" fillId="0" borderId="16" xfId="42" applyFont="1" applyBorder="1" applyAlignment="1">
      <alignment/>
    </xf>
    <xf numFmtId="1" fontId="21" fillId="0" borderId="16" xfId="42" applyNumberFormat="1" applyFont="1" applyBorder="1" applyAlignment="1">
      <alignment horizontal="right"/>
    </xf>
    <xf numFmtId="1" fontId="21" fillId="0" borderId="16" xfId="42" applyNumberFormat="1" applyFont="1" applyFill="1" applyBorder="1" applyAlignment="1">
      <alignment horizontal="right"/>
    </xf>
    <xf numFmtId="1" fontId="21" fillId="0" borderId="23" xfId="42" applyNumberFormat="1" applyFont="1" applyFill="1" applyBorder="1" applyAlignment="1">
      <alignment horizontal="right"/>
    </xf>
    <xf numFmtId="1" fontId="21" fillId="0" borderId="22" xfId="42" applyNumberFormat="1" applyFont="1" applyFill="1" applyBorder="1" applyAlignment="1">
      <alignment horizontal="right"/>
    </xf>
    <xf numFmtId="1" fontId="19" fillId="0" borderId="15" xfId="0" applyNumberFormat="1" applyFont="1" applyBorder="1" applyAlignment="1">
      <alignment vertical="top" wrapText="1"/>
    </xf>
    <xf numFmtId="184" fontId="19" fillId="0" borderId="14" xfId="42" applyNumberFormat="1" applyFont="1" applyBorder="1" applyAlignment="1">
      <alignment vertical="center"/>
    </xf>
    <xf numFmtId="184" fontId="19" fillId="0" borderId="15" xfId="42" applyNumberFormat="1" applyFont="1" applyBorder="1" applyAlignment="1" quotePrefix="1">
      <alignment horizontal="right" vertical="center"/>
    </xf>
    <xf numFmtId="184" fontId="19" fillId="0" borderId="15" xfId="42" applyNumberFormat="1" applyFont="1" applyBorder="1" applyAlignment="1">
      <alignment horizontal="right" vertical="center"/>
    </xf>
    <xf numFmtId="184" fontId="19" fillId="0" borderId="15" xfId="42" applyNumberFormat="1" applyFont="1" applyFill="1" applyBorder="1" applyAlignment="1">
      <alignment horizontal="right" vertical="center"/>
    </xf>
    <xf numFmtId="184" fontId="19" fillId="0" borderId="0" xfId="42" applyNumberFormat="1" applyFont="1" applyFill="1" applyBorder="1" applyAlignment="1">
      <alignment horizontal="right" vertical="center"/>
    </xf>
    <xf numFmtId="184" fontId="19" fillId="0" borderId="18" xfId="42" applyNumberFormat="1" applyFont="1" applyFill="1" applyBorder="1" applyAlignment="1">
      <alignment horizontal="right" vertical="center"/>
    </xf>
    <xf numFmtId="184" fontId="19" fillId="0" borderId="15" xfId="42" applyNumberFormat="1" applyFont="1" applyFill="1" applyBorder="1" applyAlignment="1" quotePrefix="1">
      <alignment horizontal="right" vertical="center"/>
    </xf>
    <xf numFmtId="0" fontId="17" fillId="0" borderId="14" xfId="0" applyFont="1" applyBorder="1" applyAlignment="1">
      <alignment/>
    </xf>
    <xf numFmtId="184" fontId="21" fillId="0" borderId="14" xfId="42" applyNumberFormat="1" applyFont="1" applyBorder="1" applyAlignment="1">
      <alignment vertical="center"/>
    </xf>
    <xf numFmtId="184" fontId="21" fillId="0" borderId="15" xfId="42" applyNumberFormat="1" applyFont="1" applyBorder="1" applyAlignment="1" quotePrefix="1">
      <alignment horizontal="right" vertical="center"/>
    </xf>
    <xf numFmtId="184" fontId="21" fillId="0" borderId="15" xfId="42" applyNumberFormat="1" applyFont="1" applyFill="1" applyBorder="1" applyAlignment="1">
      <alignment horizontal="right" vertical="center"/>
    </xf>
    <xf numFmtId="184" fontId="21" fillId="0" borderId="0" xfId="42" applyNumberFormat="1" applyFont="1" applyFill="1" applyBorder="1" applyAlignment="1">
      <alignment horizontal="right" vertical="center"/>
    </xf>
    <xf numFmtId="184" fontId="21" fillId="0" borderId="18" xfId="42" applyNumberFormat="1" applyFont="1" applyFill="1" applyBorder="1" applyAlignment="1">
      <alignment horizontal="right" vertical="center"/>
    </xf>
    <xf numFmtId="184" fontId="21" fillId="0" borderId="15" xfId="42" applyNumberFormat="1" applyFont="1" applyFill="1" applyBorder="1" applyAlignment="1" quotePrefix="1">
      <alignment horizontal="right" vertical="center"/>
    </xf>
    <xf numFmtId="1" fontId="19" fillId="0" borderId="18" xfId="0" applyNumberFormat="1" applyFont="1" applyBorder="1" applyAlignment="1">
      <alignment horizontal="left" vertical="top"/>
    </xf>
    <xf numFmtId="1" fontId="19" fillId="0" borderId="15" xfId="0" applyNumberFormat="1" applyFont="1" applyBorder="1" applyAlignment="1">
      <alignment horizontal="left" vertical="top"/>
    </xf>
    <xf numFmtId="184" fontId="21" fillId="0" borderId="15" xfId="42" applyNumberFormat="1" applyFont="1" applyBorder="1" applyAlignment="1">
      <alignment/>
    </xf>
    <xf numFmtId="184" fontId="19" fillId="0" borderId="15" xfId="42" applyNumberFormat="1" applyFont="1" applyFill="1" applyBorder="1" applyAlignment="1">
      <alignment horizontal="right"/>
    </xf>
    <xf numFmtId="184" fontId="21" fillId="0" borderId="15" xfId="42" applyNumberFormat="1" applyFont="1" applyBorder="1" applyAlignment="1">
      <alignment horizontal="center"/>
    </xf>
    <xf numFmtId="184" fontId="21" fillId="0" borderId="15" xfId="42" applyNumberFormat="1" applyFont="1" applyFill="1" applyBorder="1" applyAlignment="1" quotePrefix="1">
      <alignment horizontal="right"/>
    </xf>
    <xf numFmtId="1" fontId="19" fillId="0" borderId="15" xfId="0" applyNumberFormat="1" applyFont="1" applyFill="1" applyBorder="1" applyAlignment="1">
      <alignment/>
    </xf>
    <xf numFmtId="1" fontId="19" fillId="0" borderId="15" xfId="0" applyNumberFormat="1" applyFont="1" applyBorder="1" applyAlignment="1" quotePrefix="1">
      <alignment horizontal="center"/>
    </xf>
    <xf numFmtId="184" fontId="21" fillId="0" borderId="15" xfId="42" applyNumberFormat="1" applyFont="1" applyBorder="1" applyAlignment="1" quotePrefix="1">
      <alignment/>
    </xf>
    <xf numFmtId="184" fontId="21" fillId="0" borderId="15" xfId="42" applyNumberFormat="1" applyFont="1" applyBorder="1" applyAlignment="1" quotePrefix="1">
      <alignment horizontal="center"/>
    </xf>
    <xf numFmtId="1" fontId="21" fillId="0" borderId="15" xfId="0" applyNumberFormat="1" applyFont="1" applyBorder="1" applyAlignment="1">
      <alignment horizontal="left"/>
    </xf>
    <xf numFmtId="1" fontId="19" fillId="0" borderId="15" xfId="0" applyNumberFormat="1" applyFont="1" applyBorder="1" applyAlignment="1" quotePrefix="1">
      <alignment horizontal="left"/>
    </xf>
    <xf numFmtId="1" fontId="19" fillId="0" borderId="22" xfId="0" applyNumberFormat="1" applyFont="1" applyBorder="1" applyAlignment="1">
      <alignment horizontal="left"/>
    </xf>
    <xf numFmtId="1" fontId="19" fillId="0" borderId="16" xfId="0" applyNumberFormat="1" applyFont="1" applyBorder="1" applyAlignment="1">
      <alignment horizontal="left"/>
    </xf>
    <xf numFmtId="184" fontId="19" fillId="34" borderId="12" xfId="42" applyNumberFormat="1" applyFont="1" applyFill="1" applyBorder="1" applyAlignment="1" quotePrefix="1">
      <alignment horizontal="right"/>
    </xf>
    <xf numFmtId="184" fontId="19" fillId="0" borderId="10" xfId="42" applyNumberFormat="1" applyFont="1" applyBorder="1" applyAlignment="1" quotePrefix="1">
      <alignment horizontal="right"/>
    </xf>
    <xf numFmtId="184" fontId="19" fillId="0" borderId="10" xfId="42" applyNumberFormat="1" applyFont="1" applyFill="1" applyBorder="1" applyAlignment="1" quotePrefix="1">
      <alignment horizontal="right"/>
    </xf>
    <xf numFmtId="184" fontId="19" fillId="0" borderId="11" xfId="42" applyNumberFormat="1" applyFont="1" applyFill="1" applyBorder="1" applyAlignment="1" quotePrefix="1">
      <alignment horizontal="right"/>
    </xf>
    <xf numFmtId="184" fontId="19" fillId="0" borderId="21" xfId="42" applyNumberFormat="1" applyFont="1" applyFill="1" applyBorder="1" applyAlignment="1" quotePrefix="1">
      <alignment horizontal="right"/>
    </xf>
    <xf numFmtId="1" fontId="19" fillId="0" borderId="21" xfId="0" applyNumberFormat="1" applyFont="1" applyBorder="1" applyAlignment="1">
      <alignment horizontal="left"/>
    </xf>
    <xf numFmtId="1" fontId="19" fillId="0" borderId="10" xfId="0" applyNumberFormat="1" applyFont="1" applyBorder="1" applyAlignment="1">
      <alignment horizontal="left"/>
    </xf>
    <xf numFmtId="184" fontId="19" fillId="34" borderId="12" xfId="42" applyNumberFormat="1" applyFont="1" applyFill="1" applyBorder="1" applyAlignment="1">
      <alignment horizontal="right"/>
    </xf>
    <xf numFmtId="184" fontId="19" fillId="0" borderId="12" xfId="42" applyNumberFormat="1" applyFont="1" applyFill="1" applyBorder="1" applyAlignment="1">
      <alignment horizontal="right"/>
    </xf>
    <xf numFmtId="184" fontId="19" fillId="0" borderId="21" xfId="42" applyNumberFormat="1" applyFont="1" applyFill="1" applyBorder="1" applyAlignment="1">
      <alignment horizontal="right"/>
    </xf>
    <xf numFmtId="184" fontId="19" fillId="0" borderId="10" xfId="42" applyNumberFormat="1" applyFont="1" applyFill="1" applyBorder="1" applyAlignment="1">
      <alignment horizontal="right"/>
    </xf>
    <xf numFmtId="1" fontId="17" fillId="0" borderId="21" xfId="0" applyNumberFormat="1" applyFont="1" applyBorder="1" applyAlignment="1">
      <alignment horizontal="left"/>
    </xf>
    <xf numFmtId="1" fontId="17" fillId="0" borderId="10" xfId="0" applyNumberFormat="1" applyFont="1" applyBorder="1" applyAlignment="1">
      <alignment horizontal="left"/>
    </xf>
    <xf numFmtId="1" fontId="17" fillId="0" borderId="10" xfId="0" applyNumberFormat="1" applyFont="1" applyBorder="1" applyAlignment="1">
      <alignment horizontal="center"/>
    </xf>
    <xf numFmtId="184" fontId="17" fillId="0" borderId="12" xfId="42" applyNumberFormat="1" applyFont="1" applyFill="1" applyBorder="1" applyAlignment="1">
      <alignment horizontal="right"/>
    </xf>
    <xf numFmtId="184" fontId="17" fillId="0" borderId="10" xfId="42" applyNumberFormat="1" applyFont="1" applyFill="1" applyBorder="1" applyAlignment="1">
      <alignment horizontal="right"/>
    </xf>
    <xf numFmtId="184" fontId="19" fillId="0" borderId="11" xfId="42" applyNumberFormat="1" applyFont="1" applyFill="1" applyBorder="1" applyAlignment="1">
      <alignment horizontal="right"/>
    </xf>
    <xf numFmtId="1" fontId="19" fillId="0" borderId="18" xfId="0" applyNumberFormat="1" applyFont="1" applyBorder="1" applyAlignment="1">
      <alignment horizontal="left"/>
    </xf>
    <xf numFmtId="1" fontId="19" fillId="0" borderId="15" xfId="0" applyNumberFormat="1" applyFont="1" applyBorder="1" applyAlignment="1">
      <alignment horizontal="left"/>
    </xf>
    <xf numFmtId="1" fontId="2" fillId="0" borderId="0" xfId="42" applyNumberFormat="1" applyFont="1" applyBorder="1" applyAlignment="1" quotePrefix="1">
      <alignment horizontal="center"/>
    </xf>
    <xf numFmtId="1" fontId="2" fillId="0" borderId="0" xfId="42" applyNumberFormat="1" applyFont="1" applyBorder="1" applyAlignment="1" quotePrefix="1">
      <alignment horizontal="right"/>
    </xf>
    <xf numFmtId="1" fontId="2" fillId="0" borderId="0" xfId="42" applyNumberFormat="1" applyFont="1" applyBorder="1" applyAlignment="1">
      <alignment horizontal="right"/>
    </xf>
    <xf numFmtId="0" fontId="22" fillId="0" borderId="0" xfId="0" applyFont="1" applyFill="1" applyBorder="1" applyAlignment="1">
      <alignment horizontal="right" wrapText="1"/>
    </xf>
    <xf numFmtId="0" fontId="22" fillId="0" borderId="0" xfId="0" applyFont="1" applyFill="1" applyBorder="1" applyAlignment="1">
      <alignment horizontal="left" wrapText="1"/>
    </xf>
    <xf numFmtId="0" fontId="69" fillId="0" borderId="0" xfId="0" applyFont="1" applyFill="1" applyAlignment="1">
      <alignment/>
    </xf>
    <xf numFmtId="0" fontId="20" fillId="0" borderId="0" xfId="0" applyFont="1" applyAlignment="1">
      <alignment/>
    </xf>
    <xf numFmtId="0" fontId="20" fillId="0" borderId="0" xfId="0" applyFont="1" applyAlignment="1">
      <alignment/>
    </xf>
    <xf numFmtId="0" fontId="17" fillId="0" borderId="0" xfId="0" applyFont="1" applyFill="1" applyAlignment="1">
      <alignment horizontal="right"/>
    </xf>
    <xf numFmtId="0" fontId="17" fillId="0" borderId="0" xfId="0" applyFont="1" applyBorder="1" applyAlignment="1">
      <alignment horizontal="right"/>
    </xf>
    <xf numFmtId="1" fontId="24" fillId="0" borderId="14" xfId="42" applyNumberFormat="1" applyFont="1" applyBorder="1" applyAlignment="1">
      <alignment horizontal="right"/>
    </xf>
    <xf numFmtId="184" fontId="21" fillId="0" borderId="14" xfId="42" applyNumberFormat="1" applyFont="1" applyBorder="1" applyAlignment="1">
      <alignment horizontal="right"/>
    </xf>
    <xf numFmtId="1" fontId="21" fillId="0" borderId="14" xfId="42" applyNumberFormat="1" applyFont="1" applyBorder="1" applyAlignment="1">
      <alignment horizontal="right"/>
    </xf>
    <xf numFmtId="1" fontId="21" fillId="0" borderId="13" xfId="42" applyNumberFormat="1" applyFont="1" applyBorder="1" applyAlignment="1">
      <alignment horizontal="right"/>
    </xf>
    <xf numFmtId="184" fontId="19" fillId="0" borderId="14" xfId="42" applyNumberFormat="1" applyFont="1" applyBorder="1" applyAlignment="1">
      <alignment horizontal="right"/>
    </xf>
    <xf numFmtId="184" fontId="21" fillId="0" borderId="14" xfId="42" applyNumberFormat="1" applyFont="1" applyFill="1" applyBorder="1" applyAlignment="1">
      <alignment horizontal="right"/>
    </xf>
    <xf numFmtId="0" fontId="20" fillId="0" borderId="0" xfId="0" applyFont="1" applyBorder="1" applyAlignment="1">
      <alignment/>
    </xf>
    <xf numFmtId="0" fontId="3" fillId="0" borderId="0" xfId="0" applyFont="1" applyBorder="1" applyAlignment="1">
      <alignment horizontal="center"/>
    </xf>
    <xf numFmtId="1" fontId="5" fillId="0" borderId="0" xfId="0" applyNumberFormat="1" applyFont="1" applyBorder="1" applyAlignment="1">
      <alignment/>
    </xf>
    <xf numFmtId="0" fontId="0" fillId="0" borderId="0" xfId="0" applyFont="1" applyAlignment="1">
      <alignment/>
    </xf>
    <xf numFmtId="1" fontId="3" fillId="0" borderId="21" xfId="0" applyNumberFormat="1" applyFont="1" applyBorder="1" applyAlignment="1">
      <alignment horizontal="center"/>
    </xf>
    <xf numFmtId="1" fontId="3" fillId="0" borderId="10" xfId="0" applyNumberFormat="1" applyFont="1" applyBorder="1" applyAlignment="1">
      <alignment horizontal="center"/>
    </xf>
    <xf numFmtId="1" fontId="5" fillId="0" borderId="0" xfId="0" applyNumberFormat="1" applyFont="1" applyBorder="1" applyAlignment="1">
      <alignment horizontal="center"/>
    </xf>
    <xf numFmtId="1" fontId="3" fillId="0" borderId="12" xfId="0" applyNumberFormat="1" applyFont="1" applyBorder="1" applyAlignment="1">
      <alignment horizontal="center"/>
    </xf>
    <xf numFmtId="184" fontId="4" fillId="0" borderId="14" xfId="42" applyNumberFormat="1" applyFont="1" applyBorder="1" applyAlignment="1">
      <alignment horizontal="center"/>
    </xf>
    <xf numFmtId="184" fontId="4" fillId="0" borderId="0" xfId="42" applyNumberFormat="1" applyFont="1" applyBorder="1" applyAlignment="1">
      <alignment horizontal="center"/>
    </xf>
    <xf numFmtId="184" fontId="4" fillId="0" borderId="15" xfId="42" applyNumberFormat="1" applyFont="1" applyBorder="1" applyAlignment="1">
      <alignment horizontal="center"/>
    </xf>
    <xf numFmtId="184" fontId="4" fillId="0" borderId="15" xfId="42" applyNumberFormat="1" applyFont="1" applyFill="1" applyBorder="1" applyAlignment="1">
      <alignment horizontal="center"/>
    </xf>
    <xf numFmtId="184" fontId="4" fillId="0" borderId="14" xfId="42" applyNumberFormat="1" applyFont="1" applyBorder="1" applyAlignment="1">
      <alignment/>
    </xf>
    <xf numFmtId="184" fontId="4" fillId="0" borderId="18" xfId="42" applyNumberFormat="1" applyFont="1" applyBorder="1" applyAlignment="1">
      <alignment horizontal="center"/>
    </xf>
    <xf numFmtId="184" fontId="4" fillId="0" borderId="15" xfId="42" applyNumberFormat="1" applyFont="1" applyBorder="1" applyAlignment="1">
      <alignment/>
    </xf>
    <xf numFmtId="184" fontId="3" fillId="0" borderId="18" xfId="42" applyNumberFormat="1" applyFont="1" applyBorder="1" applyAlignment="1">
      <alignment horizontal="right"/>
    </xf>
    <xf numFmtId="184" fontId="3" fillId="0" borderId="22" xfId="42" applyNumberFormat="1" applyFont="1" applyBorder="1" applyAlignment="1">
      <alignment horizontal="right"/>
    </xf>
    <xf numFmtId="184" fontId="3" fillId="0" borderId="15" xfId="42" applyNumberFormat="1" applyFont="1" applyBorder="1" applyAlignment="1">
      <alignment horizontal="right"/>
    </xf>
    <xf numFmtId="184" fontId="4" fillId="0" borderId="0" xfId="42" applyNumberFormat="1" applyFont="1" applyBorder="1" applyAlignment="1">
      <alignment/>
    </xf>
    <xf numFmtId="184" fontId="4" fillId="0" borderId="24" xfId="42" applyNumberFormat="1" applyFont="1" applyBorder="1" applyAlignment="1">
      <alignment/>
    </xf>
    <xf numFmtId="184" fontId="4" fillId="0" borderId="18" xfId="42" applyNumberFormat="1" applyFont="1" applyBorder="1" applyAlignment="1">
      <alignment/>
    </xf>
    <xf numFmtId="171" fontId="3" fillId="0" borderId="18" xfId="42" applyFont="1" applyBorder="1" applyAlignment="1">
      <alignment horizontal="right"/>
    </xf>
    <xf numFmtId="184" fontId="4" fillId="0" borderId="0" xfId="42" applyNumberFormat="1" applyFont="1" applyBorder="1" applyAlignment="1">
      <alignment vertical="center"/>
    </xf>
    <xf numFmtId="184" fontId="4" fillId="0" borderId="17" xfId="42" applyNumberFormat="1" applyFont="1" applyBorder="1" applyAlignment="1">
      <alignment horizontal="center"/>
    </xf>
    <xf numFmtId="184" fontId="4" fillId="0" borderId="17" xfId="42" applyNumberFormat="1" applyFont="1" applyBorder="1" applyAlignment="1">
      <alignment vertical="center"/>
    </xf>
    <xf numFmtId="184" fontId="4" fillId="0" borderId="25" xfId="42" applyNumberFormat="1" applyFont="1" applyBorder="1" applyAlignment="1">
      <alignment vertical="center"/>
    </xf>
    <xf numFmtId="184" fontId="4" fillId="0" borderId="26" xfId="42" applyNumberFormat="1" applyFont="1" applyBorder="1" applyAlignment="1">
      <alignment vertical="center"/>
    </xf>
    <xf numFmtId="184" fontId="3" fillId="0" borderId="18" xfId="42" applyNumberFormat="1" applyFont="1" applyBorder="1" applyAlignment="1">
      <alignment horizontal="right" vertical="center"/>
    </xf>
    <xf numFmtId="184" fontId="3" fillId="0" borderId="15" xfId="42" applyNumberFormat="1" applyFont="1" applyBorder="1" applyAlignment="1">
      <alignment horizontal="right" vertical="center"/>
    </xf>
    <xf numFmtId="1" fontId="3" fillId="0" borderId="21" xfId="0" applyNumberFormat="1" applyFont="1" applyBorder="1" applyAlignment="1">
      <alignment/>
    </xf>
    <xf numFmtId="184" fontId="3" fillId="0" borderId="12" xfId="42" applyNumberFormat="1" applyFont="1" applyBorder="1" applyAlignment="1">
      <alignment horizontal="right"/>
    </xf>
    <xf numFmtId="184" fontId="3" fillId="0" borderId="21" xfId="42" applyNumberFormat="1" applyFont="1" applyBorder="1" applyAlignment="1">
      <alignment/>
    </xf>
    <xf numFmtId="184" fontId="3" fillId="0" borderId="10" xfId="42" applyNumberFormat="1" applyFont="1" applyBorder="1" applyAlignment="1">
      <alignment horizontal="right"/>
    </xf>
    <xf numFmtId="184" fontId="3" fillId="0" borderId="21" xfId="42" applyNumberFormat="1" applyFont="1" applyBorder="1" applyAlignment="1">
      <alignment horizontal="right"/>
    </xf>
    <xf numFmtId="1" fontId="5" fillId="0" borderId="0" xfId="0" applyNumberFormat="1" applyFont="1" applyBorder="1" applyAlignment="1">
      <alignment horizontal="right"/>
    </xf>
    <xf numFmtId="0" fontId="3" fillId="0" borderId="0" xfId="0" applyFont="1" applyAlignment="1">
      <alignment/>
    </xf>
    <xf numFmtId="1" fontId="26" fillId="0" borderId="0" xfId="0" applyNumberFormat="1" applyFont="1" applyBorder="1" applyAlignment="1">
      <alignment/>
    </xf>
    <xf numFmtId="0" fontId="27" fillId="0" borderId="0" xfId="0" applyFont="1" applyBorder="1" applyAlignment="1">
      <alignment/>
    </xf>
    <xf numFmtId="1" fontId="6" fillId="0" borderId="0" xfId="0" applyNumberFormat="1" applyFont="1" applyBorder="1" applyAlignment="1">
      <alignment/>
    </xf>
    <xf numFmtId="0" fontId="4" fillId="0" borderId="0" xfId="0" applyFont="1" applyFill="1" applyBorder="1" applyAlignment="1">
      <alignment horizontal="left" vertical="top" wrapText="1"/>
    </xf>
    <xf numFmtId="1" fontId="3" fillId="0" borderId="10" xfId="0" applyNumberFormat="1" applyFont="1" applyBorder="1" applyAlignment="1">
      <alignment/>
    </xf>
    <xf numFmtId="184" fontId="28" fillId="0" borderId="14" xfId="42" applyNumberFormat="1" applyFont="1" applyBorder="1" applyAlignment="1">
      <alignment/>
    </xf>
    <xf numFmtId="1" fontId="4" fillId="0" borderId="18" xfId="0" applyNumberFormat="1" applyFont="1" applyBorder="1" applyAlignment="1">
      <alignment/>
    </xf>
    <xf numFmtId="184" fontId="28" fillId="0" borderId="15" xfId="42" applyNumberFormat="1" applyFont="1" applyBorder="1" applyAlignment="1">
      <alignment/>
    </xf>
    <xf numFmtId="1" fontId="4" fillId="0" borderId="18" xfId="0" applyNumberFormat="1" applyFont="1" applyBorder="1" applyAlignment="1" quotePrefix="1">
      <alignment horizontal="center" vertical="center"/>
    </xf>
    <xf numFmtId="184" fontId="28" fillId="0" borderId="15" xfId="42" applyNumberFormat="1" applyFont="1" applyFill="1" applyBorder="1" applyAlignment="1">
      <alignment/>
    </xf>
    <xf numFmtId="184" fontId="28" fillId="0" borderId="0" xfId="42" applyNumberFormat="1" applyFont="1" applyBorder="1" applyAlignment="1">
      <alignment/>
    </xf>
    <xf numFmtId="1" fontId="3" fillId="0" borderId="22" xfId="0" applyNumberFormat="1" applyFont="1" applyBorder="1" applyAlignment="1">
      <alignment horizontal="right"/>
    </xf>
    <xf numFmtId="184" fontId="3" fillId="0" borderId="16" xfId="42" applyNumberFormat="1" applyFont="1" applyBorder="1" applyAlignment="1">
      <alignment/>
    </xf>
    <xf numFmtId="1" fontId="3" fillId="0" borderId="18" xfId="0" applyNumberFormat="1" applyFont="1" applyBorder="1" applyAlignment="1">
      <alignment horizontal="right"/>
    </xf>
    <xf numFmtId="184" fontId="3" fillId="0" borderId="15" xfId="42" applyNumberFormat="1" applyFont="1" applyBorder="1" applyAlignment="1">
      <alignment/>
    </xf>
    <xf numFmtId="184" fontId="28" fillId="0" borderId="14" xfId="42" applyNumberFormat="1" applyFont="1" applyBorder="1" applyAlignment="1">
      <alignment vertical="center"/>
    </xf>
    <xf numFmtId="1" fontId="4" fillId="0" borderId="25" xfId="0" applyNumberFormat="1" applyFont="1" applyBorder="1" applyAlignment="1">
      <alignment vertical="center"/>
    </xf>
    <xf numFmtId="184" fontId="28" fillId="0" borderId="26" xfId="42" applyNumberFormat="1" applyFont="1" applyBorder="1" applyAlignment="1">
      <alignment vertical="center"/>
    </xf>
    <xf numFmtId="1" fontId="4" fillId="0" borderId="18" xfId="0" applyNumberFormat="1" applyFont="1" applyBorder="1" applyAlignment="1">
      <alignment vertical="center"/>
    </xf>
    <xf numFmtId="184" fontId="28" fillId="0" borderId="15" xfId="42" applyNumberFormat="1" applyFont="1" applyBorder="1" applyAlignment="1">
      <alignment vertical="center"/>
    </xf>
    <xf numFmtId="184" fontId="4" fillId="0" borderId="15" xfId="42" applyNumberFormat="1" applyFont="1" applyBorder="1" applyAlignment="1">
      <alignment vertical="center"/>
    </xf>
    <xf numFmtId="1" fontId="3" fillId="0" borderId="18" xfId="0" applyNumberFormat="1" applyFont="1" applyBorder="1" applyAlignment="1">
      <alignment horizontal="right" vertical="center"/>
    </xf>
    <xf numFmtId="184" fontId="3" fillId="0" borderId="15" xfId="42" applyNumberFormat="1" applyFont="1" applyBorder="1" applyAlignment="1">
      <alignment vertical="center"/>
    </xf>
    <xf numFmtId="184" fontId="29" fillId="0" borderId="12" xfId="42" applyNumberFormat="1" applyFont="1" applyBorder="1" applyAlignment="1">
      <alignment/>
    </xf>
    <xf numFmtId="184" fontId="3" fillId="0" borderId="27" xfId="42" applyNumberFormat="1" applyFont="1" applyBorder="1" applyAlignment="1">
      <alignment horizontal="center"/>
    </xf>
    <xf numFmtId="184" fontId="3" fillId="0" borderId="10" xfId="42" applyNumberFormat="1" applyFont="1" applyBorder="1" applyAlignment="1">
      <alignment horizontal="center"/>
    </xf>
    <xf numFmtId="184" fontId="3" fillId="0" borderId="11" xfId="42" applyNumberFormat="1" applyFont="1" applyBorder="1" applyAlignment="1">
      <alignment horizontal="center"/>
    </xf>
    <xf numFmtId="0" fontId="3" fillId="0" borderId="21" xfId="42" applyNumberFormat="1" applyFont="1" applyBorder="1" applyAlignment="1">
      <alignment horizontal="right"/>
    </xf>
    <xf numFmtId="184" fontId="3" fillId="0" borderId="10" xfId="42" applyNumberFormat="1" applyFont="1" applyFill="1" applyBorder="1" applyAlignment="1">
      <alignment/>
    </xf>
    <xf numFmtId="1" fontId="28" fillId="0" borderId="22" xfId="0" applyNumberFormat="1" applyFont="1" applyBorder="1" applyAlignment="1">
      <alignment horizontal="center"/>
    </xf>
    <xf numFmtId="184" fontId="28" fillId="0" borderId="0" xfId="42" applyNumberFormat="1" applyFont="1" applyBorder="1" applyAlignment="1" quotePrefix="1">
      <alignment/>
    </xf>
    <xf numFmtId="184" fontId="28" fillId="0" borderId="0" xfId="42" applyNumberFormat="1" applyFont="1" applyFill="1" applyBorder="1" applyAlignment="1">
      <alignment/>
    </xf>
    <xf numFmtId="184" fontId="3" fillId="0" borderId="16" xfId="42" applyNumberFormat="1" applyFont="1" applyBorder="1" applyAlignment="1">
      <alignment horizontal="center"/>
    </xf>
    <xf numFmtId="184" fontId="3" fillId="0" borderId="15" xfId="42" applyNumberFormat="1" applyFont="1" applyBorder="1" applyAlignment="1">
      <alignment horizontal="center"/>
    </xf>
    <xf numFmtId="1" fontId="28" fillId="0" borderId="18" xfId="0" applyNumberFormat="1" applyFont="1" applyBorder="1" applyAlignment="1">
      <alignment horizontal="center"/>
    </xf>
    <xf numFmtId="171" fontId="28" fillId="0" borderId="0" xfId="42" applyFont="1" applyBorder="1" applyAlignment="1">
      <alignment/>
    </xf>
    <xf numFmtId="171" fontId="28" fillId="0" borderId="14" xfId="42" applyFont="1" applyBorder="1" applyAlignment="1">
      <alignment/>
    </xf>
    <xf numFmtId="1" fontId="28" fillId="0" borderId="18" xfId="0" applyNumberFormat="1" applyFont="1" applyBorder="1" applyAlignment="1">
      <alignment horizontal="right"/>
    </xf>
    <xf numFmtId="1" fontId="28" fillId="0" borderId="18" xfId="0" applyNumberFormat="1" applyFont="1" applyBorder="1" applyAlignment="1">
      <alignment horizontal="center" vertical="center"/>
    </xf>
    <xf numFmtId="184" fontId="28" fillId="0" borderId="0" xfId="42" applyNumberFormat="1" applyFont="1" applyBorder="1" applyAlignment="1">
      <alignment vertical="center"/>
    </xf>
    <xf numFmtId="184" fontId="28" fillId="0" borderId="17" xfId="42" applyNumberFormat="1" applyFont="1" applyBorder="1" applyAlignment="1">
      <alignment vertical="center"/>
    </xf>
    <xf numFmtId="184" fontId="3" fillId="0" borderId="15" xfId="42" applyNumberFormat="1" applyFont="1" applyBorder="1" applyAlignment="1">
      <alignment horizontal="center" vertical="center"/>
    </xf>
    <xf numFmtId="1" fontId="3" fillId="0" borderId="12" xfId="0" applyNumberFormat="1" applyFont="1" applyBorder="1" applyAlignment="1">
      <alignment/>
    </xf>
    <xf numFmtId="184" fontId="3" fillId="0" borderId="12" xfId="42" applyNumberFormat="1" applyFont="1" applyBorder="1" applyAlignment="1">
      <alignment horizontal="center"/>
    </xf>
    <xf numFmtId="0" fontId="29" fillId="0" borderId="11" xfId="42" applyNumberFormat="1" applyFont="1" applyBorder="1" applyAlignment="1">
      <alignment horizontal="center"/>
    </xf>
    <xf numFmtId="1" fontId="4" fillId="0" borderId="18" xfId="0" applyNumberFormat="1" applyFont="1" applyBorder="1" applyAlignment="1" quotePrefix="1">
      <alignment horizontal="center" vertical="center"/>
    </xf>
    <xf numFmtId="0" fontId="3" fillId="0" borderId="0" xfId="0" applyFont="1" applyBorder="1" applyAlignment="1">
      <alignment horizontal="right"/>
    </xf>
    <xf numFmtId="1" fontId="4" fillId="0" borderId="18" xfId="0" applyNumberFormat="1" applyFont="1" applyBorder="1" applyAlignment="1" quotePrefix="1">
      <alignment horizontal="center"/>
    </xf>
    <xf numFmtId="184" fontId="4" fillId="0" borderId="0" xfId="42" applyNumberFormat="1" applyFont="1" applyBorder="1" applyAlignment="1">
      <alignment horizontal="center"/>
    </xf>
    <xf numFmtId="0" fontId="15" fillId="0" borderId="0" xfId="0" applyFont="1" applyFill="1" applyAlignment="1">
      <alignment horizontal="left"/>
    </xf>
    <xf numFmtId="0" fontId="15" fillId="0" borderId="0" xfId="0" applyNumberFormat="1" applyFont="1" applyFill="1" applyAlignment="1">
      <alignment horizontal="left"/>
    </xf>
    <xf numFmtId="0" fontId="17" fillId="0" borderId="0" xfId="0" applyFont="1" applyFill="1" applyBorder="1" applyAlignment="1">
      <alignment horizontal="center"/>
    </xf>
    <xf numFmtId="0" fontId="15" fillId="0" borderId="28" xfId="0" applyNumberFormat="1" applyFont="1" applyFill="1" applyBorder="1" applyAlignment="1">
      <alignment horizontal="right"/>
    </xf>
    <xf numFmtId="0" fontId="15" fillId="0" borderId="29" xfId="0" applyFont="1" applyFill="1" applyBorder="1" applyAlignment="1">
      <alignment/>
    </xf>
    <xf numFmtId="0" fontId="0" fillId="0" borderId="29" xfId="0" applyNumberFormat="1" applyFont="1" applyFill="1" applyBorder="1" applyAlignment="1">
      <alignment/>
    </xf>
    <xf numFmtId="0" fontId="15" fillId="0" borderId="30" xfId="0" applyFont="1" applyFill="1" applyBorder="1" applyAlignment="1">
      <alignment horizontal="center"/>
    </xf>
    <xf numFmtId="3" fontId="0" fillId="0" borderId="29" xfId="0" applyNumberFormat="1" applyFont="1" applyFill="1" applyBorder="1" applyAlignment="1">
      <alignment/>
    </xf>
    <xf numFmtId="0" fontId="15" fillId="0" borderId="31" xfId="0" applyFont="1" applyFill="1" applyBorder="1" applyAlignment="1">
      <alignment horizontal="center"/>
    </xf>
    <xf numFmtId="0" fontId="15" fillId="0" borderId="31" xfId="0" applyFont="1" applyFill="1" applyBorder="1" applyAlignment="1">
      <alignment/>
    </xf>
    <xf numFmtId="0" fontId="0" fillId="0" borderId="31" xfId="0" applyNumberFormat="1" applyFont="1" applyFill="1" applyBorder="1" applyAlignment="1">
      <alignment/>
    </xf>
    <xf numFmtId="0" fontId="0" fillId="0" borderId="32" xfId="0" applyFont="1" applyFill="1" applyBorder="1" applyAlignment="1">
      <alignment/>
    </xf>
    <xf numFmtId="0" fontId="0" fillId="0" borderId="14" xfId="0" applyFont="1" applyFill="1" applyBorder="1" applyAlignment="1">
      <alignment/>
    </xf>
    <xf numFmtId="3" fontId="0" fillId="0" borderId="31" xfId="0" applyNumberFormat="1" applyFont="1" applyFill="1" applyBorder="1" applyAlignment="1">
      <alignment/>
    </xf>
    <xf numFmtId="0" fontId="0" fillId="0" borderId="31" xfId="0" applyFont="1" applyFill="1" applyBorder="1" applyAlignment="1">
      <alignment/>
    </xf>
    <xf numFmtId="0" fontId="70" fillId="0" borderId="31" xfId="0" applyFont="1" applyBorder="1" applyAlignment="1">
      <alignment/>
    </xf>
    <xf numFmtId="3" fontId="15" fillId="0" borderId="31" xfId="0" applyNumberFormat="1" applyFont="1" applyFill="1" applyBorder="1" applyAlignment="1">
      <alignment/>
    </xf>
    <xf numFmtId="0" fontId="0" fillId="0" borderId="0" xfId="0" applyFill="1" applyBorder="1" applyAlignment="1">
      <alignment/>
    </xf>
    <xf numFmtId="0" fontId="15" fillId="0" borderId="33" xfId="0" applyFont="1" applyFill="1" applyBorder="1" applyAlignment="1">
      <alignment horizontal="center"/>
    </xf>
    <xf numFmtId="3" fontId="0" fillId="0" borderId="34" xfId="0" applyNumberFormat="1" applyFont="1" applyFill="1" applyBorder="1" applyAlignment="1">
      <alignment/>
    </xf>
    <xf numFmtId="0" fontId="15" fillId="0" borderId="32" xfId="0" applyFont="1" applyFill="1" applyBorder="1" applyAlignment="1">
      <alignment horizontal="center"/>
    </xf>
    <xf numFmtId="3" fontId="0" fillId="0" borderId="31" xfId="0" applyNumberFormat="1" applyFont="1" applyBorder="1" applyAlignment="1">
      <alignment/>
    </xf>
    <xf numFmtId="0" fontId="0" fillId="0" borderId="35" xfId="0" applyFont="1" applyFill="1" applyBorder="1" applyAlignment="1">
      <alignment horizontal="left" vertical="top" wrapText="1"/>
    </xf>
    <xf numFmtId="3" fontId="15" fillId="0" borderId="31" xfId="0" applyNumberFormat="1" applyFont="1" applyFill="1" applyBorder="1" applyAlignment="1">
      <alignment/>
    </xf>
    <xf numFmtId="184" fontId="15" fillId="0" borderId="32" xfId="42" applyNumberFormat="1" applyFont="1" applyFill="1" applyBorder="1" applyAlignment="1">
      <alignment/>
    </xf>
    <xf numFmtId="3" fontId="15" fillId="0" borderId="31" xfId="42" applyNumberFormat="1" applyFont="1" applyFill="1" applyBorder="1" applyAlignment="1">
      <alignment/>
    </xf>
    <xf numFmtId="0" fontId="15" fillId="0" borderId="15" xfId="0" applyFont="1" applyFill="1" applyBorder="1" applyAlignment="1">
      <alignment/>
    </xf>
    <xf numFmtId="0" fontId="15" fillId="0" borderId="0" xfId="0" applyFont="1" applyFill="1" applyAlignment="1">
      <alignment/>
    </xf>
    <xf numFmtId="0" fontId="0" fillId="0" borderId="14" xfId="0" applyFont="1" applyFill="1" applyBorder="1" applyAlignment="1">
      <alignment horizontal="left" vertical="top" wrapText="1"/>
    </xf>
    <xf numFmtId="0" fontId="0" fillId="0" borderId="33" xfId="0" applyFont="1" applyFill="1" applyBorder="1" applyAlignment="1">
      <alignment/>
    </xf>
    <xf numFmtId="0" fontId="0" fillId="0" borderId="34" xfId="0" applyFont="1" applyFill="1" applyBorder="1" applyAlignment="1">
      <alignment/>
    </xf>
    <xf numFmtId="0" fontId="15" fillId="0" borderId="14" xfId="0" applyFont="1" applyFill="1" applyBorder="1" applyAlignment="1">
      <alignment/>
    </xf>
    <xf numFmtId="184" fontId="15" fillId="0" borderId="31" xfId="42" applyNumberFormat="1" applyFont="1" applyFill="1" applyBorder="1" applyAlignment="1">
      <alignment/>
    </xf>
    <xf numFmtId="0" fontId="0" fillId="0" borderId="19" xfId="0" applyFont="1" applyFill="1" applyBorder="1" applyAlignment="1">
      <alignment/>
    </xf>
    <xf numFmtId="0" fontId="15" fillId="0" borderId="19" xfId="0" applyFont="1" applyFill="1" applyBorder="1" applyAlignment="1">
      <alignment/>
    </xf>
    <xf numFmtId="3" fontId="0" fillId="0" borderId="32" xfId="0" applyNumberFormat="1"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horizontal="left" vertical="top" wrapText="1"/>
    </xf>
    <xf numFmtId="0" fontId="0" fillId="0" borderId="0" xfId="0" applyFont="1" applyFill="1" applyAlignment="1">
      <alignment/>
    </xf>
    <xf numFmtId="0" fontId="10" fillId="0" borderId="0" xfId="0" applyFont="1" applyFill="1" applyAlignment="1">
      <alignment horizontal="right"/>
    </xf>
    <xf numFmtId="0" fontId="3" fillId="0" borderId="0" xfId="0" applyFont="1" applyBorder="1" applyAlignment="1">
      <alignment horizontal="left" vertical="center" wrapText="1"/>
    </xf>
    <xf numFmtId="1" fontId="3" fillId="0" borderId="14" xfId="0" applyNumberFormat="1" applyFont="1" applyBorder="1" applyAlignment="1">
      <alignment/>
    </xf>
    <xf numFmtId="1" fontId="3" fillId="0" borderId="13" xfId="0" applyNumberFormat="1" applyFont="1" applyBorder="1" applyAlignment="1">
      <alignment/>
    </xf>
    <xf numFmtId="1" fontId="3" fillId="0" borderId="17" xfId="0" applyNumberFormat="1" applyFont="1" applyBorder="1" applyAlignment="1">
      <alignment vertical="top" wrapText="1"/>
    </xf>
    <xf numFmtId="1" fontId="3" fillId="0" borderId="17" xfId="0" applyNumberFormat="1" applyFont="1" applyBorder="1" applyAlignment="1">
      <alignment vertical="center" wrapText="1"/>
    </xf>
    <xf numFmtId="0" fontId="3" fillId="0" borderId="12" xfId="0" applyFont="1" applyBorder="1" applyAlignment="1">
      <alignment horizontal="left" vertical="center" wrapText="1"/>
    </xf>
    <xf numFmtId="0" fontId="0" fillId="0" borderId="14" xfId="0" applyFill="1" applyBorder="1" applyAlignment="1">
      <alignment/>
    </xf>
    <xf numFmtId="184" fontId="4" fillId="0" borderId="0" xfId="42" applyNumberFormat="1" applyFont="1" applyFill="1" applyBorder="1" applyAlignment="1">
      <alignment horizontal="center"/>
    </xf>
    <xf numFmtId="0" fontId="6" fillId="0" borderId="0" xfId="0" applyFont="1" applyAlignment="1" quotePrefix="1">
      <alignment/>
    </xf>
    <xf numFmtId="0" fontId="0" fillId="0" borderId="31" xfId="0" applyFont="1" applyFill="1" applyBorder="1" applyAlignment="1">
      <alignment horizontal="center"/>
    </xf>
    <xf numFmtId="0" fontId="0" fillId="0" borderId="14" xfId="0" applyFill="1" applyBorder="1" applyAlignment="1">
      <alignment horizontal="center"/>
    </xf>
    <xf numFmtId="0" fontId="0" fillId="0" borderId="32" xfId="0" applyFont="1" applyFill="1" applyBorder="1" applyAlignment="1">
      <alignment horizontal="center"/>
    </xf>
    <xf numFmtId="184" fontId="6" fillId="0" borderId="17" xfId="42" applyNumberFormat="1" applyFont="1" applyFill="1" applyBorder="1" applyAlignment="1">
      <alignment horizontal="right"/>
    </xf>
    <xf numFmtId="0" fontId="6" fillId="0" borderId="12" xfId="0" applyFont="1" applyBorder="1" applyAlignment="1">
      <alignment horizontal="center" vertical="center" wrapText="1"/>
    </xf>
    <xf numFmtId="0" fontId="30" fillId="0" borderId="38" xfId="0" applyFont="1" applyFill="1" applyBorder="1" applyAlignment="1">
      <alignment/>
    </xf>
    <xf numFmtId="3" fontId="0" fillId="0" borderId="38" xfId="0" applyNumberFormat="1" applyFont="1" applyFill="1" applyBorder="1" applyAlignment="1">
      <alignment/>
    </xf>
    <xf numFmtId="0" fontId="15" fillId="0" borderId="38" xfId="0" applyFont="1" applyFill="1" applyBorder="1" applyAlignment="1">
      <alignment/>
    </xf>
    <xf numFmtId="3" fontId="15" fillId="0" borderId="38" xfId="0" applyNumberFormat="1" applyFont="1" applyFill="1" applyBorder="1" applyAlignment="1">
      <alignment/>
    </xf>
    <xf numFmtId="0" fontId="0" fillId="0" borderId="31" xfId="0" applyFill="1" applyBorder="1" applyAlignment="1">
      <alignment/>
    </xf>
    <xf numFmtId="0" fontId="13" fillId="0" borderId="0" xfId="0" applyFont="1" applyAlignment="1">
      <alignment vertical="top"/>
    </xf>
    <xf numFmtId="0" fontId="0" fillId="0" borderId="38" xfId="0" applyFont="1" applyFill="1" applyBorder="1" applyAlignment="1">
      <alignment/>
    </xf>
    <xf numFmtId="184" fontId="15" fillId="0" borderId="38" xfId="42" applyNumberFormat="1" applyFont="1" applyFill="1" applyBorder="1" applyAlignment="1">
      <alignment/>
    </xf>
    <xf numFmtId="0" fontId="0" fillId="0" borderId="19" xfId="0" applyFill="1" applyBorder="1" applyAlignment="1">
      <alignment/>
    </xf>
    <xf numFmtId="3" fontId="15" fillId="0" borderId="19" xfId="0" applyNumberFormat="1" applyFont="1" applyFill="1" applyBorder="1" applyAlignment="1">
      <alignment/>
    </xf>
    <xf numFmtId="184" fontId="19" fillId="0" borderId="11" xfId="42" applyNumberFormat="1" applyFont="1" applyBorder="1" applyAlignment="1" quotePrefix="1">
      <alignment horizontal="center"/>
    </xf>
    <xf numFmtId="0" fontId="69" fillId="0" borderId="0" xfId="0" applyFont="1" applyFill="1" applyAlignment="1">
      <alignment horizontal="left" vertical="top" wrapText="1"/>
    </xf>
    <xf numFmtId="1" fontId="19" fillId="0" borderId="25" xfId="0" applyNumberFormat="1" applyFont="1" applyBorder="1" applyAlignment="1">
      <alignment horizontal="center"/>
    </xf>
    <xf numFmtId="1" fontId="19" fillId="0" borderId="26" xfId="0" applyNumberFormat="1" applyFont="1" applyBorder="1" applyAlignment="1">
      <alignment horizontal="center"/>
    </xf>
    <xf numFmtId="1" fontId="19" fillId="0" borderId="14" xfId="0" applyNumberFormat="1" applyFont="1" applyFill="1" applyBorder="1" applyAlignment="1">
      <alignment horizontal="center" vertical="center" wrapText="1"/>
    </xf>
    <xf numFmtId="1" fontId="19" fillId="0" borderId="17" xfId="0" applyNumberFormat="1" applyFont="1" applyFill="1" applyBorder="1" applyAlignment="1">
      <alignment horizontal="center" vertical="center" wrapText="1"/>
    </xf>
    <xf numFmtId="1" fontId="19" fillId="0" borderId="18"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1" fontId="19" fillId="0" borderId="25" xfId="0" applyNumberFormat="1" applyFont="1" applyBorder="1" applyAlignment="1">
      <alignment horizontal="center" vertical="center" wrapText="1"/>
    </xf>
    <xf numFmtId="1" fontId="19" fillId="0" borderId="26" xfId="0" applyNumberFormat="1" applyFont="1" applyBorder="1" applyAlignment="1">
      <alignment horizontal="center" vertical="center" wrapText="1"/>
    </xf>
    <xf numFmtId="1" fontId="19" fillId="0" borderId="23" xfId="0" applyNumberFormat="1" applyFont="1" applyBorder="1" applyAlignment="1">
      <alignment horizontal="center" vertical="center"/>
    </xf>
    <xf numFmtId="1" fontId="19" fillId="0" borderId="15" xfId="0" applyNumberFormat="1" applyFont="1" applyBorder="1" applyAlignment="1">
      <alignment horizontal="center" vertical="center"/>
    </xf>
    <xf numFmtId="1" fontId="19" fillId="0" borderId="26" xfId="0" applyNumberFormat="1" applyFont="1" applyBorder="1" applyAlignment="1">
      <alignment horizontal="center" vertical="center"/>
    </xf>
    <xf numFmtId="1" fontId="19" fillId="0" borderId="18" xfId="0" applyNumberFormat="1" applyFont="1" applyBorder="1" applyAlignment="1">
      <alignment horizontal="center"/>
    </xf>
    <xf numFmtId="1" fontId="19" fillId="0" borderId="15" xfId="0" applyNumberFormat="1" applyFont="1" applyBorder="1" applyAlignment="1">
      <alignment horizontal="center"/>
    </xf>
    <xf numFmtId="1" fontId="19" fillId="0" borderId="22" xfId="0" applyNumberFormat="1" applyFont="1" applyBorder="1" applyAlignment="1">
      <alignment horizontal="center"/>
    </xf>
    <xf numFmtId="1" fontId="19" fillId="0" borderId="16" xfId="0" applyNumberFormat="1" applyFont="1" applyBorder="1" applyAlignment="1">
      <alignment horizontal="center"/>
    </xf>
    <xf numFmtId="1" fontId="19" fillId="0" borderId="18" xfId="0" applyNumberFormat="1" applyFont="1" applyBorder="1" applyAlignment="1">
      <alignment horizontal="center" vertical="top"/>
    </xf>
    <xf numFmtId="1" fontId="19" fillId="0" borderId="15" xfId="0" applyNumberFormat="1" applyFont="1" applyBorder="1" applyAlignment="1">
      <alignment horizontal="center" vertical="top"/>
    </xf>
    <xf numFmtId="1" fontId="19" fillId="0" borderId="21" xfId="0"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0" xfId="0" applyNumberFormat="1" applyFont="1" applyBorder="1" applyAlignment="1">
      <alignment horizontal="center" vertical="center" wrapText="1"/>
    </xf>
    <xf numFmtId="0" fontId="17" fillId="0" borderId="28" xfId="0" applyFont="1" applyBorder="1" applyAlignment="1">
      <alignment horizontal="center"/>
    </xf>
    <xf numFmtId="0" fontId="17" fillId="0" borderId="0" xfId="0" applyFont="1" applyBorder="1" applyAlignment="1">
      <alignment horizontal="center"/>
    </xf>
    <xf numFmtId="0" fontId="11" fillId="0" borderId="0" xfId="0" applyFont="1" applyAlignment="1">
      <alignment horizontal="center"/>
    </xf>
    <xf numFmtId="1" fontId="19" fillId="0" borderId="13" xfId="0" applyNumberFormat="1" applyFont="1" applyFill="1" applyBorder="1" applyAlignment="1">
      <alignment horizontal="center" vertical="center" wrapText="1"/>
    </xf>
    <xf numFmtId="0" fontId="18" fillId="0" borderId="0" xfId="0" applyFont="1" applyAlignment="1">
      <alignment horizontal="center"/>
    </xf>
    <xf numFmtId="1" fontId="19" fillId="0" borderId="18" xfId="0" applyNumberFormat="1" applyFont="1" applyBorder="1" applyAlignment="1" quotePrefix="1">
      <alignment horizontal="center"/>
    </xf>
    <xf numFmtId="1" fontId="19" fillId="0" borderId="15" xfId="0" applyNumberFormat="1" applyFont="1" applyBorder="1" applyAlignment="1" quotePrefix="1">
      <alignment horizontal="center"/>
    </xf>
    <xf numFmtId="1" fontId="3" fillId="0" borderId="11" xfId="0" applyNumberFormat="1" applyFont="1" applyBorder="1" applyAlignment="1">
      <alignment horizontal="center"/>
    </xf>
    <xf numFmtId="1" fontId="3" fillId="0" borderId="10" xfId="0" applyNumberFormat="1" applyFont="1" applyBorder="1" applyAlignment="1">
      <alignment horizontal="center"/>
    </xf>
    <xf numFmtId="1" fontId="4" fillId="0" borderId="22" xfId="0" applyNumberFormat="1" applyFont="1" applyBorder="1" applyAlignment="1">
      <alignment horizontal="center"/>
    </xf>
    <xf numFmtId="1" fontId="4" fillId="0" borderId="25" xfId="0" applyNumberFormat="1" applyFont="1" applyBorder="1" applyAlignment="1">
      <alignment horizontal="center"/>
    </xf>
    <xf numFmtId="1" fontId="3" fillId="0" borderId="28" xfId="0" applyNumberFormat="1" applyFont="1" applyBorder="1" applyAlignment="1">
      <alignment horizontal="center"/>
    </xf>
    <xf numFmtId="1" fontId="3" fillId="0" borderId="26" xfId="0" applyNumberFormat="1" applyFont="1" applyBorder="1" applyAlignment="1">
      <alignment horizontal="center"/>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184" fontId="3" fillId="0" borderId="21" xfId="42" applyNumberFormat="1" applyFont="1" applyBorder="1" applyAlignment="1">
      <alignment/>
    </xf>
    <xf numFmtId="0" fontId="4" fillId="0" borderId="10" xfId="0" applyFont="1" applyBorder="1" applyAlignment="1">
      <alignment/>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1" fontId="3" fillId="0" borderId="21" xfId="0" applyNumberFormat="1" applyFont="1" applyBorder="1" applyAlignment="1">
      <alignment horizontal="center"/>
    </xf>
    <xf numFmtId="1" fontId="4" fillId="0" borderId="10" xfId="0" applyNumberFormat="1" applyFont="1" applyBorder="1" applyAlignment="1">
      <alignment horizontal="center"/>
    </xf>
    <xf numFmtId="184" fontId="29" fillId="0" borderId="21" xfId="42" applyNumberFormat="1" applyFont="1" applyBorder="1" applyAlignment="1">
      <alignment horizontal="center"/>
    </xf>
    <xf numFmtId="0" fontId="29" fillId="0" borderId="10" xfId="42" applyNumberFormat="1" applyFont="1" applyBorder="1" applyAlignment="1">
      <alignment horizontal="center"/>
    </xf>
    <xf numFmtId="184" fontId="29" fillId="0" borderId="21" xfId="42" applyNumberFormat="1" applyFont="1" applyBorder="1" applyAlignment="1">
      <alignment/>
    </xf>
    <xf numFmtId="0" fontId="28" fillId="0" borderId="10" xfId="0" applyFont="1" applyBorder="1" applyAlignment="1">
      <alignment/>
    </xf>
    <xf numFmtId="0" fontId="27" fillId="0" borderId="23" xfId="0" applyFont="1" applyFill="1" applyBorder="1" applyAlignment="1" quotePrefix="1">
      <alignment horizontal="left" vertical="top" wrapText="1"/>
    </xf>
    <xf numFmtId="1" fontId="3" fillId="0" borderId="0" xfId="0" applyNumberFormat="1" applyFont="1" applyBorder="1" applyAlignment="1">
      <alignment horizontal="center"/>
    </xf>
    <xf numFmtId="1" fontId="4" fillId="0" borderId="13" xfId="0" applyNumberFormat="1" applyFont="1" applyBorder="1" applyAlignment="1">
      <alignment horizontal="center"/>
    </xf>
    <xf numFmtId="1" fontId="4" fillId="0" borderId="17" xfId="0" applyNumberFormat="1" applyFont="1" applyBorder="1" applyAlignment="1">
      <alignment horizontal="center"/>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1" fontId="3" fillId="0" borderId="16"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28" xfId="0" applyFont="1" applyBorder="1" applyAlignment="1">
      <alignment horizontal="center"/>
    </xf>
    <xf numFmtId="186" fontId="3" fillId="0" borderId="0" xfId="0" applyNumberFormat="1" applyFont="1" applyBorder="1" applyAlignment="1">
      <alignment horizontal="center"/>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0" xfId="0" applyFont="1" applyAlignment="1">
      <alignment horizontal="center"/>
    </xf>
    <xf numFmtId="171" fontId="5" fillId="0" borderId="0" xfId="0" applyNumberFormat="1" applyFont="1" applyBorder="1" applyAlignment="1">
      <alignment horizontal="left" vertical="top" wrapText="1"/>
    </xf>
    <xf numFmtId="184" fontId="6" fillId="0" borderId="0" xfId="42" applyNumberFormat="1" applyFont="1" applyBorder="1" applyAlignment="1">
      <alignment horizontal="center"/>
    </xf>
    <xf numFmtId="0" fontId="6" fillId="0" borderId="28" xfId="0" applyFont="1" applyBorder="1" applyAlignment="1">
      <alignment horizontal="center" vertical="center"/>
    </xf>
    <xf numFmtId="0" fontId="6" fillId="0" borderId="28" xfId="0" applyFont="1" applyBorder="1" applyAlignment="1">
      <alignment horizontal="center"/>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7" fillId="0" borderId="28" xfId="0" applyFont="1" applyFill="1" applyBorder="1" applyAlignment="1">
      <alignment horizont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2:AU52"/>
  <sheetViews>
    <sheetView tabSelected="1" view="pageBreakPreview" zoomScale="65" zoomScaleNormal="60" zoomScaleSheetLayoutView="65" workbookViewId="0" topLeftCell="A1">
      <selection activeCell="C7" sqref="C7"/>
    </sheetView>
  </sheetViews>
  <sheetFormatPr defaultColWidth="9.140625" defaultRowHeight="12.75"/>
  <cols>
    <col min="1" max="1" width="3.140625" style="13" customWidth="1"/>
    <col min="2" max="2" width="7.8515625" style="13" customWidth="1"/>
    <col min="3" max="3" width="87.7109375" style="13" customWidth="1"/>
    <col min="4" max="4" width="29.8515625" style="13" customWidth="1"/>
    <col min="5" max="5" width="28.28125" style="13" customWidth="1"/>
    <col min="6" max="6" width="31.7109375" style="13" customWidth="1"/>
    <col min="7" max="7" width="26.8515625" style="13" customWidth="1"/>
    <col min="8" max="8" width="30.00390625" style="13" customWidth="1"/>
    <col min="9" max="9" width="5.00390625" style="13" customWidth="1"/>
    <col min="10" max="10" width="21.7109375" style="13" customWidth="1"/>
    <col min="11" max="11" width="29.140625" style="13" customWidth="1"/>
    <col min="12" max="12" width="28.57421875" style="183" hidden="1" customWidth="1"/>
    <col min="13" max="16384" width="9.140625" style="13" customWidth="1"/>
  </cols>
  <sheetData>
    <row r="1" ht="14.25" customHeight="1"/>
    <row r="10" ht="12.75" customHeight="1"/>
    <row r="11" ht="10.5" customHeight="1"/>
    <row r="12" spans="1:12" ht="51" customHeight="1">
      <c r="A12" s="366" t="s">
        <v>138</v>
      </c>
      <c r="B12" s="366"/>
      <c r="C12" s="366"/>
      <c r="D12" s="366"/>
      <c r="E12" s="366"/>
      <c r="F12" s="366"/>
      <c r="G12" s="366"/>
      <c r="H12" s="366"/>
      <c r="I12" s="366"/>
      <c r="J12" s="366"/>
      <c r="K12" s="366"/>
      <c r="L12" s="366"/>
    </row>
    <row r="13" spans="1:11" ht="59.25">
      <c r="A13" s="85"/>
      <c r="B13" s="85"/>
      <c r="C13" s="85"/>
      <c r="D13" s="85"/>
      <c r="E13" s="85"/>
      <c r="F13" s="85"/>
      <c r="G13" s="85"/>
      <c r="H13" s="85"/>
      <c r="I13" s="85"/>
      <c r="J13" s="85"/>
      <c r="K13" s="85"/>
    </row>
    <row r="14" spans="1:12" s="10" customFormat="1" ht="27.75" customHeight="1">
      <c r="A14" s="368" t="s">
        <v>66</v>
      </c>
      <c r="B14" s="368"/>
      <c r="C14" s="368"/>
      <c r="D14" s="368"/>
      <c r="E14" s="368"/>
      <c r="F14" s="368"/>
      <c r="G14" s="368"/>
      <c r="H14" s="368"/>
      <c r="I14" s="368"/>
      <c r="J14" s="368"/>
      <c r="K14" s="368"/>
      <c r="L14" s="184"/>
    </row>
    <row r="15" spans="1:12" s="10" customFormat="1" ht="21" customHeight="1">
      <c r="A15" s="11"/>
      <c r="B15" s="9"/>
      <c r="C15" s="9"/>
      <c r="D15" s="9"/>
      <c r="E15" s="9"/>
      <c r="F15" s="9"/>
      <c r="G15" s="9"/>
      <c r="H15" s="9"/>
      <c r="I15" s="9"/>
      <c r="J15" s="9"/>
      <c r="L15" s="184"/>
    </row>
    <row r="16" spans="7:10" ht="21.75" customHeight="1">
      <c r="G16" s="185" t="s">
        <v>133</v>
      </c>
      <c r="I16" s="27"/>
      <c r="J16" s="185" t="s">
        <v>154</v>
      </c>
    </row>
    <row r="17" spans="1:11" ht="24" customHeight="1" thickBot="1">
      <c r="A17" s="364" t="s">
        <v>155</v>
      </c>
      <c r="B17" s="364"/>
      <c r="C17" s="364"/>
      <c r="D17" s="365"/>
      <c r="E17" s="365"/>
      <c r="F17" s="365"/>
      <c r="G17" s="365"/>
      <c r="H17" s="365"/>
      <c r="I17" s="365"/>
      <c r="J17" s="365"/>
      <c r="K17" s="186" t="s">
        <v>71</v>
      </c>
    </row>
    <row r="18" spans="1:12" ht="48.75" customHeight="1" thickBot="1">
      <c r="A18" s="357"/>
      <c r="B18" s="358"/>
      <c r="C18" s="352" t="s">
        <v>12</v>
      </c>
      <c r="D18" s="361" t="s">
        <v>13</v>
      </c>
      <c r="E18" s="362"/>
      <c r="F18" s="362"/>
      <c r="G18" s="362"/>
      <c r="H18" s="363"/>
      <c r="I18" s="361" t="s">
        <v>54</v>
      </c>
      <c r="J18" s="362"/>
      <c r="K18" s="363"/>
      <c r="L18" s="367" t="s">
        <v>150</v>
      </c>
    </row>
    <row r="19" spans="1:12" ht="56.25" customHeight="1">
      <c r="A19" s="355"/>
      <c r="B19" s="356"/>
      <c r="C19" s="353"/>
      <c r="D19" s="348" t="s">
        <v>30</v>
      </c>
      <c r="E19" s="349"/>
      <c r="F19" s="89" t="s">
        <v>14</v>
      </c>
      <c r="G19" s="349" t="s">
        <v>15</v>
      </c>
      <c r="H19" s="346" t="s">
        <v>170</v>
      </c>
      <c r="I19" s="348" t="s">
        <v>34</v>
      </c>
      <c r="J19" s="349"/>
      <c r="K19" s="346" t="s">
        <v>170</v>
      </c>
      <c r="L19" s="346"/>
    </row>
    <row r="20" spans="1:12" ht="52.5" customHeight="1" thickBot="1">
      <c r="A20" s="344"/>
      <c r="B20" s="345"/>
      <c r="C20" s="354"/>
      <c r="D20" s="91" t="s">
        <v>16</v>
      </c>
      <c r="E20" s="92" t="s">
        <v>17</v>
      </c>
      <c r="F20" s="92" t="s">
        <v>17</v>
      </c>
      <c r="G20" s="351"/>
      <c r="H20" s="347"/>
      <c r="I20" s="350"/>
      <c r="J20" s="351"/>
      <c r="K20" s="347"/>
      <c r="L20" s="347"/>
    </row>
    <row r="21" spans="1:12" ht="20.25">
      <c r="A21" s="175"/>
      <c r="B21" s="176"/>
      <c r="C21" s="94"/>
      <c r="D21" s="95"/>
      <c r="E21" s="89"/>
      <c r="F21" s="89"/>
      <c r="G21" s="89"/>
      <c r="H21" s="96"/>
      <c r="I21" s="88"/>
      <c r="J21" s="87"/>
      <c r="K21" s="97"/>
      <c r="L21" s="95"/>
    </row>
    <row r="22" spans="1:12" ht="18" customHeight="1">
      <c r="A22" s="355" t="s">
        <v>8</v>
      </c>
      <c r="B22" s="356"/>
      <c r="C22" s="98" t="s">
        <v>31</v>
      </c>
      <c r="D22" s="99"/>
      <c r="E22" s="100"/>
      <c r="F22" s="101"/>
      <c r="G22" s="101"/>
      <c r="H22" s="102"/>
      <c r="I22" s="103"/>
      <c r="J22" s="101"/>
      <c r="K22" s="90"/>
      <c r="L22" s="187"/>
    </row>
    <row r="23" spans="1:12" ht="20.25">
      <c r="A23" s="355" t="s">
        <v>18</v>
      </c>
      <c r="B23" s="356"/>
      <c r="C23" s="98" t="s">
        <v>142</v>
      </c>
      <c r="D23" s="99">
        <v>2</v>
      </c>
      <c r="E23" s="106">
        <v>839</v>
      </c>
      <c r="F23" s="107">
        <f>G23-E23</f>
        <v>173100</v>
      </c>
      <c r="G23" s="107">
        <v>173939</v>
      </c>
      <c r="H23" s="108">
        <v>1463608</v>
      </c>
      <c r="I23" s="109"/>
      <c r="J23" s="107">
        <v>164544</v>
      </c>
      <c r="K23" s="107">
        <v>1405402</v>
      </c>
      <c r="L23" s="192"/>
    </row>
    <row r="24" spans="1:12" ht="20.25">
      <c r="A24" s="104"/>
      <c r="B24" s="105"/>
      <c r="C24" s="98"/>
      <c r="D24" s="99"/>
      <c r="E24" s="110"/>
      <c r="F24" s="107"/>
      <c r="G24" s="107"/>
      <c r="H24" s="108"/>
      <c r="I24" s="109"/>
      <c r="J24" s="107"/>
      <c r="K24" s="107"/>
      <c r="L24" s="188"/>
    </row>
    <row r="25" spans="1:12" ht="20.25">
      <c r="A25" s="355" t="s">
        <v>19</v>
      </c>
      <c r="B25" s="356"/>
      <c r="C25" s="98" t="s">
        <v>152</v>
      </c>
      <c r="D25" s="99">
        <v>3</v>
      </c>
      <c r="E25" s="99">
        <v>605</v>
      </c>
      <c r="F25" s="111">
        <f>G25-E25</f>
        <v>176638</v>
      </c>
      <c r="G25" s="111">
        <v>177243</v>
      </c>
      <c r="H25" s="112">
        <v>1595332</v>
      </c>
      <c r="I25" s="113"/>
      <c r="J25" s="111">
        <v>170084</v>
      </c>
      <c r="K25" s="111">
        <v>1574991</v>
      </c>
      <c r="L25" s="188"/>
    </row>
    <row r="26" spans="1:12" ht="21" thickBot="1">
      <c r="A26" s="104"/>
      <c r="B26" s="105"/>
      <c r="C26" s="98"/>
      <c r="D26" s="99"/>
      <c r="E26" s="114"/>
      <c r="F26" s="101"/>
      <c r="G26" s="101"/>
      <c r="H26" s="102"/>
      <c r="I26" s="103"/>
      <c r="J26" s="101"/>
      <c r="K26" s="93"/>
      <c r="L26" s="189"/>
    </row>
    <row r="27" spans="1:12" ht="21" thickBot="1">
      <c r="A27" s="115"/>
      <c r="B27" s="116"/>
      <c r="C27" s="116" t="s">
        <v>153</v>
      </c>
      <c r="D27" s="118">
        <f>+D23+D25</f>
        <v>5</v>
      </c>
      <c r="E27" s="118">
        <f>+E23+E25</f>
        <v>1444</v>
      </c>
      <c r="F27" s="118">
        <f aca="true" t="shared" si="0" ref="F27:L27">+F23+F25</f>
        <v>349738</v>
      </c>
      <c r="G27" s="118">
        <f t="shared" si="0"/>
        <v>351182</v>
      </c>
      <c r="H27" s="118">
        <f t="shared" si="0"/>
        <v>3058940</v>
      </c>
      <c r="I27" s="342"/>
      <c r="J27" s="118">
        <f t="shared" si="0"/>
        <v>334628</v>
      </c>
      <c r="K27" s="118">
        <f t="shared" si="0"/>
        <v>2980393</v>
      </c>
      <c r="L27" s="118">
        <f t="shared" si="0"/>
        <v>0</v>
      </c>
    </row>
    <row r="28" spans="1:12" ht="20.25">
      <c r="A28" s="120"/>
      <c r="B28" s="121"/>
      <c r="C28" s="122"/>
      <c r="D28" s="123"/>
      <c r="E28" s="124"/>
      <c r="F28" s="125"/>
      <c r="G28" s="126"/>
      <c r="H28" s="127"/>
      <c r="I28" s="128"/>
      <c r="J28" s="126"/>
      <c r="K28" s="97"/>
      <c r="L28" s="190"/>
    </row>
    <row r="29" spans="1:12" s="8" customFormat="1" ht="20.25">
      <c r="A29" s="359" t="s">
        <v>9</v>
      </c>
      <c r="B29" s="360"/>
      <c r="C29" s="129" t="s">
        <v>40</v>
      </c>
      <c r="D29" s="130"/>
      <c r="E29" s="131"/>
      <c r="F29" s="132"/>
      <c r="G29" s="133"/>
      <c r="H29" s="134"/>
      <c r="I29" s="135"/>
      <c r="J29" s="136"/>
      <c r="K29" s="137"/>
      <c r="L29" s="191"/>
    </row>
    <row r="30" spans="1:12" s="8" customFormat="1" ht="18.75" customHeight="1">
      <c r="A30" s="359" t="s">
        <v>18</v>
      </c>
      <c r="B30" s="360"/>
      <c r="C30" s="98" t="s">
        <v>69</v>
      </c>
      <c r="D30" s="138">
        <v>0</v>
      </c>
      <c r="E30" s="139">
        <v>0</v>
      </c>
      <c r="F30" s="111">
        <f>G30-E30</f>
        <v>24621</v>
      </c>
      <c r="G30" s="140">
        <v>24621</v>
      </c>
      <c r="H30" s="141">
        <v>322833</v>
      </c>
      <c r="I30" s="142"/>
      <c r="J30" s="143">
        <v>22163</v>
      </c>
      <c r="K30" s="143">
        <v>324306</v>
      </c>
      <c r="L30" s="188"/>
    </row>
    <row r="31" spans="1:12" s="8" customFormat="1" ht="18.75" customHeight="1" thickBot="1">
      <c r="A31" s="144"/>
      <c r="B31" s="145"/>
      <c r="C31" s="129"/>
      <c r="D31" s="138"/>
      <c r="E31" s="139"/>
      <c r="F31" s="111"/>
      <c r="G31" s="140"/>
      <c r="H31" s="141"/>
      <c r="I31" s="142"/>
      <c r="J31" s="143"/>
      <c r="K31" s="143"/>
      <c r="L31" s="188"/>
    </row>
    <row r="32" spans="1:12" s="8" customFormat="1" ht="21" customHeight="1" thickBot="1">
      <c r="A32" s="115"/>
      <c r="B32" s="116"/>
      <c r="C32" s="116" t="s">
        <v>70</v>
      </c>
      <c r="D32" s="117">
        <f>+D30</f>
        <v>0</v>
      </c>
      <c r="E32" s="117">
        <f aca="true" t="shared" si="1" ref="E32:K32">+E30</f>
        <v>0</v>
      </c>
      <c r="F32" s="117">
        <f t="shared" si="1"/>
        <v>24621</v>
      </c>
      <c r="G32" s="117">
        <f t="shared" si="1"/>
        <v>24621</v>
      </c>
      <c r="H32" s="117">
        <f t="shared" si="1"/>
        <v>322833</v>
      </c>
      <c r="I32" s="119"/>
      <c r="J32" s="118">
        <f t="shared" si="1"/>
        <v>22163</v>
      </c>
      <c r="K32" s="117">
        <f t="shared" si="1"/>
        <v>324306</v>
      </c>
      <c r="L32" s="117">
        <f>+L30</f>
        <v>0</v>
      </c>
    </row>
    <row r="33" spans="1:12" ht="20.25">
      <c r="A33" s="120"/>
      <c r="B33" s="121"/>
      <c r="C33" s="122"/>
      <c r="D33" s="111"/>
      <c r="E33" s="146"/>
      <c r="F33" s="111"/>
      <c r="G33" s="107"/>
      <c r="H33" s="108"/>
      <c r="I33" s="109"/>
      <c r="J33" s="147"/>
      <c r="K33" s="97"/>
      <c r="L33" s="188"/>
    </row>
    <row r="34" spans="1:12" ht="20.25">
      <c r="A34" s="355" t="s">
        <v>10</v>
      </c>
      <c r="B34" s="356"/>
      <c r="C34" s="98" t="s">
        <v>11</v>
      </c>
      <c r="D34" s="148"/>
      <c r="E34" s="146"/>
      <c r="F34" s="111"/>
      <c r="G34" s="107"/>
      <c r="H34" s="108"/>
      <c r="I34" s="109"/>
      <c r="J34" s="149"/>
      <c r="K34" s="90"/>
      <c r="L34" s="188"/>
    </row>
    <row r="35" spans="1:12" ht="20.25">
      <c r="A35" s="355" t="s">
        <v>18</v>
      </c>
      <c r="B35" s="356"/>
      <c r="C35" s="150" t="s">
        <v>147</v>
      </c>
      <c r="D35" s="99">
        <v>8</v>
      </c>
      <c r="E35" s="99">
        <v>2725</v>
      </c>
      <c r="F35" s="111">
        <f>G35-E35</f>
        <v>466896</v>
      </c>
      <c r="G35" s="107">
        <v>469621</v>
      </c>
      <c r="H35" s="108">
        <v>3950165</v>
      </c>
      <c r="I35" s="109"/>
      <c r="J35" s="107">
        <v>447054</v>
      </c>
      <c r="K35" s="107">
        <v>3916556</v>
      </c>
      <c r="L35" s="188"/>
    </row>
    <row r="36" spans="1:12" ht="20.25">
      <c r="A36" s="104"/>
      <c r="B36" s="151"/>
      <c r="C36" s="150"/>
      <c r="D36" s="152"/>
      <c r="E36" s="111"/>
      <c r="F36" s="111"/>
      <c r="G36" s="107"/>
      <c r="H36" s="108"/>
      <c r="I36" s="109"/>
      <c r="J36" s="107"/>
      <c r="K36" s="107"/>
      <c r="L36" s="192"/>
    </row>
    <row r="37" spans="1:12" ht="20.25">
      <c r="A37" s="355" t="s">
        <v>19</v>
      </c>
      <c r="B37" s="356"/>
      <c r="C37" s="150" t="s">
        <v>151</v>
      </c>
      <c r="D37" s="148">
        <v>2</v>
      </c>
      <c r="E37" s="153">
        <v>61</v>
      </c>
      <c r="F37" s="111">
        <f>G37-E37</f>
        <v>66443</v>
      </c>
      <c r="G37" s="107">
        <v>66504</v>
      </c>
      <c r="H37" s="108">
        <v>663473</v>
      </c>
      <c r="I37" s="109"/>
      <c r="J37" s="107">
        <v>58852</v>
      </c>
      <c r="K37" s="107">
        <v>646199</v>
      </c>
      <c r="L37" s="188"/>
    </row>
    <row r="38" spans="1:12" ht="20.25">
      <c r="A38" s="104"/>
      <c r="B38" s="151"/>
      <c r="C38" s="98"/>
      <c r="D38" s="152"/>
      <c r="E38" s="111"/>
      <c r="F38" s="111"/>
      <c r="G38" s="107"/>
      <c r="H38" s="108"/>
      <c r="I38" s="109"/>
      <c r="J38" s="107"/>
      <c r="K38" s="107"/>
      <c r="L38" s="188"/>
    </row>
    <row r="39" spans="1:12" ht="20.25">
      <c r="A39" s="355" t="s">
        <v>20</v>
      </c>
      <c r="B39" s="356"/>
      <c r="C39" s="98" t="s">
        <v>146</v>
      </c>
      <c r="D39" s="99">
        <v>17</v>
      </c>
      <c r="E39" s="99">
        <v>5324</v>
      </c>
      <c r="F39" s="111">
        <f>G39-E39</f>
        <v>1002644</v>
      </c>
      <c r="G39" s="107">
        <v>1007968</v>
      </c>
      <c r="H39" s="108">
        <v>7448230</v>
      </c>
      <c r="I39" s="109"/>
      <c r="J39" s="107">
        <v>914219</v>
      </c>
      <c r="K39" s="107">
        <v>7343695</v>
      </c>
      <c r="L39" s="188"/>
    </row>
    <row r="40" spans="1:12" ht="17.25" customHeight="1">
      <c r="A40" s="104"/>
      <c r="B40" s="151"/>
      <c r="C40" s="154"/>
      <c r="D40" s="152"/>
      <c r="E40" s="146"/>
      <c r="F40" s="111"/>
      <c r="G40" s="107"/>
      <c r="H40" s="108"/>
      <c r="I40" s="109"/>
      <c r="J40" s="107"/>
      <c r="K40" s="107"/>
      <c r="L40" s="188"/>
    </row>
    <row r="41" spans="1:12" ht="20.25">
      <c r="A41" s="369" t="s">
        <v>6</v>
      </c>
      <c r="B41" s="370"/>
      <c r="C41" s="155" t="s">
        <v>37</v>
      </c>
      <c r="D41" s="99">
        <v>0</v>
      </c>
      <c r="E41" s="99">
        <v>0</v>
      </c>
      <c r="F41" s="111">
        <f>G41-E41</f>
        <v>12298</v>
      </c>
      <c r="G41" s="107">
        <v>12298</v>
      </c>
      <c r="H41" s="108">
        <v>175765</v>
      </c>
      <c r="I41" s="109"/>
      <c r="J41" s="107">
        <v>12090</v>
      </c>
      <c r="K41" s="107">
        <v>173792</v>
      </c>
      <c r="L41" s="188"/>
    </row>
    <row r="42" spans="1:12" ht="17.25" customHeight="1">
      <c r="A42" s="104"/>
      <c r="B42" s="105"/>
      <c r="C42" s="98"/>
      <c r="D42" s="99"/>
      <c r="E42" s="153"/>
      <c r="F42" s="111"/>
      <c r="G42" s="107"/>
      <c r="H42" s="108"/>
      <c r="I42" s="109"/>
      <c r="J42" s="107"/>
      <c r="K42" s="107"/>
      <c r="L42" s="188"/>
    </row>
    <row r="43" spans="1:12" ht="21" thickBot="1">
      <c r="A43" s="344" t="s">
        <v>61</v>
      </c>
      <c r="B43" s="345"/>
      <c r="C43" s="98" t="s">
        <v>63</v>
      </c>
      <c r="D43" s="99">
        <v>0</v>
      </c>
      <c r="E43" s="153">
        <v>0</v>
      </c>
      <c r="F43" s="111">
        <f>G43-E43</f>
        <v>7386</v>
      </c>
      <c r="G43" s="107">
        <v>7386</v>
      </c>
      <c r="H43" s="108">
        <v>252524</v>
      </c>
      <c r="I43" s="109"/>
      <c r="J43" s="107">
        <v>8215</v>
      </c>
      <c r="K43" s="107">
        <v>263336</v>
      </c>
      <c r="L43" s="188"/>
    </row>
    <row r="44" spans="1:12" s="8" customFormat="1" ht="21" thickBot="1">
      <c r="A44" s="156"/>
      <c r="B44" s="157"/>
      <c r="C44" s="121" t="s">
        <v>62</v>
      </c>
      <c r="D44" s="158">
        <f>SUM(D35:D43)</f>
        <v>27</v>
      </c>
      <c r="E44" s="159">
        <f>SUM(E35:E43)</f>
        <v>8110</v>
      </c>
      <c r="F44" s="159">
        <f>SUM(F35:F43)</f>
        <v>1555667</v>
      </c>
      <c r="G44" s="160">
        <f>SUM(G35:G43)</f>
        <v>1563777</v>
      </c>
      <c r="H44" s="161">
        <f>SUM(H35:H43)</f>
        <v>12490157</v>
      </c>
      <c r="I44" s="162"/>
      <c r="J44" s="160">
        <f>SUM(J35:J43)</f>
        <v>1440430</v>
      </c>
      <c r="K44" s="160">
        <f>SUM(K35:K43)</f>
        <v>12343578</v>
      </c>
      <c r="L44" s="160">
        <f>SUM(L35:L43)</f>
        <v>0</v>
      </c>
    </row>
    <row r="45" spans="1:12" ht="21" thickBot="1">
      <c r="A45" s="163"/>
      <c r="B45" s="164"/>
      <c r="C45" s="116" t="s">
        <v>35</v>
      </c>
      <c r="D45" s="165">
        <f>D27+D32+D44</f>
        <v>32</v>
      </c>
      <c r="E45" s="165">
        <f>E27+E32+E44</f>
        <v>9554</v>
      </c>
      <c r="F45" s="165">
        <f>F27+F32+F44</f>
        <v>1930026</v>
      </c>
      <c r="G45" s="166">
        <f>G27+G32+G44</f>
        <v>1939580</v>
      </c>
      <c r="H45" s="167">
        <f>H27+H32+H44</f>
        <v>15871930</v>
      </c>
      <c r="I45" s="167"/>
      <c r="J45" s="168">
        <f>J27+J32+J44</f>
        <v>1797221</v>
      </c>
      <c r="K45" s="168">
        <f>K27+K32+K44</f>
        <v>15648277</v>
      </c>
      <c r="L45" s="168">
        <f>L27+L32+L44</f>
        <v>0</v>
      </c>
    </row>
    <row r="46" spans="1:12" ht="21" thickBot="1">
      <c r="A46" s="169"/>
      <c r="B46" s="170"/>
      <c r="C46" s="171" t="s">
        <v>0</v>
      </c>
      <c r="D46" s="172">
        <v>12</v>
      </c>
      <c r="E46" s="173">
        <v>18207</v>
      </c>
      <c r="F46" s="173">
        <v>1893254</v>
      </c>
      <c r="G46" s="168">
        <v>1911461</v>
      </c>
      <c r="H46" s="174">
        <v>13795159</v>
      </c>
      <c r="I46" s="167"/>
      <c r="J46" s="168">
        <v>1785289</v>
      </c>
      <c r="K46" s="166">
        <v>13415838</v>
      </c>
      <c r="L46" s="166"/>
    </row>
    <row r="47" spans="4:11" ht="19.5" customHeight="1">
      <c r="D47" s="177"/>
      <c r="E47" s="178"/>
      <c r="F47" s="179"/>
      <c r="G47" s="179"/>
      <c r="H47" s="179"/>
      <c r="K47" s="317" t="s">
        <v>156</v>
      </c>
    </row>
    <row r="48" spans="1:12" ht="16.5" customHeight="1">
      <c r="A48" s="7" t="s">
        <v>2</v>
      </c>
      <c r="D48" s="177"/>
      <c r="E48" s="178"/>
      <c r="F48" s="179"/>
      <c r="G48" s="179"/>
      <c r="H48" s="179"/>
      <c r="I48" s="179"/>
      <c r="L48" s="13"/>
    </row>
    <row r="49" spans="1:47" ht="18" customHeight="1">
      <c r="A49" s="74" t="s">
        <v>68</v>
      </c>
      <c r="D49" s="6"/>
      <c r="F49" s="28" t="s">
        <v>36</v>
      </c>
      <c r="G49" s="180"/>
      <c r="H49" s="180"/>
      <c r="I49" s="180"/>
      <c r="J49" s="180"/>
      <c r="K49" s="86"/>
      <c r="L49" s="193"/>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row>
    <row r="50" spans="1:47" ht="18" customHeight="1">
      <c r="A50" s="74" t="s">
        <v>67</v>
      </c>
      <c r="D50" s="6"/>
      <c r="F50" s="28"/>
      <c r="G50" s="181"/>
      <c r="H50" s="181"/>
      <c r="I50" s="181"/>
      <c r="J50" s="180"/>
      <c r="K50" s="180"/>
      <c r="L50" s="193"/>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row>
    <row r="51" spans="1:11" ht="37.5" customHeight="1">
      <c r="A51" s="337">
        <v>3</v>
      </c>
      <c r="B51" s="343" t="s">
        <v>157</v>
      </c>
      <c r="C51" s="343"/>
      <c r="D51" s="343"/>
      <c r="E51" s="343"/>
      <c r="F51" s="343"/>
      <c r="G51" s="343"/>
      <c r="H51" s="343"/>
      <c r="I51" s="343"/>
      <c r="J51" s="343"/>
      <c r="K51" s="343"/>
    </row>
    <row r="52" ht="20.25">
      <c r="B52" s="182"/>
    </row>
  </sheetData>
  <sheetProtection/>
  <mergeCells count="25">
    <mergeCell ref="A41:B41"/>
    <mergeCell ref="A39:B39"/>
    <mergeCell ref="A37:B37"/>
    <mergeCell ref="A22:B22"/>
    <mergeCell ref="A25:B25"/>
    <mergeCell ref="A35:B35"/>
    <mergeCell ref="A23:B23"/>
    <mergeCell ref="A29:B29"/>
    <mergeCell ref="D18:H18"/>
    <mergeCell ref="I18:K18"/>
    <mergeCell ref="A17:J17"/>
    <mergeCell ref="A12:L12"/>
    <mergeCell ref="L18:L20"/>
    <mergeCell ref="A14:K14"/>
    <mergeCell ref="K19:K20"/>
    <mergeCell ref="B51:K51"/>
    <mergeCell ref="A43:B43"/>
    <mergeCell ref="H19:H20"/>
    <mergeCell ref="I19:J20"/>
    <mergeCell ref="C18:C20"/>
    <mergeCell ref="A34:B34"/>
    <mergeCell ref="A18:B20"/>
    <mergeCell ref="A30:B30"/>
    <mergeCell ref="D19:E19"/>
    <mergeCell ref="G19:G20"/>
  </mergeCells>
  <printOptions horizontalCentered="1"/>
  <pageMargins left="0.11811023622047245" right="0.11811023622047245" top="0.35433070866141736" bottom="0.3937007874015748" header="0.31496062992125984" footer="0.1968503937007874"/>
  <pageSetup fitToHeight="1" fitToWidth="1" horizontalDpi="600" verticalDpi="600" orientation="landscape" paperSize="9" scale="46" r:id="rId3"/>
  <headerFooter>
    <oddFooter>&amp;L
&amp;C
NOVEMBER 2018&amp;R
1/3
</oddFooter>
  </headerFooter>
  <legacyDrawing r:id="rId2"/>
  <oleObjects>
    <oleObject progId="Word.Picture.8" shapeId="804150" r:id="rId1"/>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1:AO55"/>
  <sheetViews>
    <sheetView zoomScale="75" zoomScaleNormal="75" zoomScaleSheetLayoutView="90" zoomScalePageLayoutView="0" workbookViewId="0" topLeftCell="A18">
      <selection activeCell="A1" sqref="A1:AA51"/>
    </sheetView>
  </sheetViews>
  <sheetFormatPr defaultColWidth="9.140625" defaultRowHeight="12.75"/>
  <cols>
    <col min="1" max="1" width="50.140625" style="195" customWidth="1"/>
    <col min="2" max="2" width="20.140625" style="195" customWidth="1"/>
    <col min="3" max="3" width="6.00390625" style="195" customWidth="1"/>
    <col min="4" max="4" width="15.57421875" style="227" customWidth="1"/>
    <col min="5" max="5" width="20.7109375" style="195" customWidth="1"/>
    <col min="6" max="6" width="7.140625" style="195" customWidth="1"/>
    <col min="7" max="7" width="17.421875" style="195" customWidth="1"/>
    <col min="8" max="8" width="21.140625" style="195" customWidth="1"/>
    <col min="9" max="9" width="8.57421875" style="195" customWidth="1"/>
    <col min="10" max="10" width="13.7109375" style="195" customWidth="1"/>
    <col min="11" max="11" width="23.00390625" style="195" customWidth="1"/>
    <col min="12" max="12" width="5.8515625" style="195" customWidth="1"/>
    <col min="13" max="13" width="17.28125" style="195" customWidth="1"/>
    <col min="14" max="41" width="9.140625" style="196" customWidth="1"/>
    <col min="42" max="16384" width="9.140625" style="195" customWidth="1"/>
  </cols>
  <sheetData>
    <row r="1" spans="1:12" ht="16.5">
      <c r="A1" s="397" t="s">
        <v>158</v>
      </c>
      <c r="B1" s="398"/>
      <c r="C1" s="398"/>
      <c r="D1" s="398"/>
      <c r="E1" s="398"/>
      <c r="F1" s="398"/>
      <c r="G1" s="398"/>
      <c r="H1" s="398"/>
      <c r="I1" s="398"/>
      <c r="J1" s="398"/>
      <c r="K1" s="398"/>
      <c r="L1" s="194"/>
    </row>
    <row r="2" spans="1:13" ht="17.25" thickBot="1">
      <c r="A2" s="399" t="s">
        <v>56</v>
      </c>
      <c r="B2" s="399"/>
      <c r="C2" s="399"/>
      <c r="D2" s="399"/>
      <c r="E2" s="399"/>
      <c r="F2" s="399"/>
      <c r="G2" s="399"/>
      <c r="H2" s="399"/>
      <c r="I2" s="399"/>
      <c r="J2" s="399"/>
      <c r="K2" s="399"/>
      <c r="M2" s="275" t="s">
        <v>72</v>
      </c>
    </row>
    <row r="3" spans="1:41" s="199" customFormat="1" ht="17.25" thickBot="1">
      <c r="A3" s="392"/>
      <c r="B3" s="384" t="s">
        <v>32</v>
      </c>
      <c r="C3" s="371"/>
      <c r="D3" s="372"/>
      <c r="E3" s="384" t="s">
        <v>33</v>
      </c>
      <c r="F3" s="371"/>
      <c r="G3" s="372"/>
      <c r="H3" s="384" t="s">
        <v>1</v>
      </c>
      <c r="I3" s="371"/>
      <c r="J3" s="372"/>
      <c r="K3" s="384" t="s">
        <v>22</v>
      </c>
      <c r="L3" s="395"/>
      <c r="M3" s="3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row>
    <row r="4" spans="1:13" ht="17.25" thickBot="1">
      <c r="A4" s="393"/>
      <c r="B4" s="200" t="s">
        <v>24</v>
      </c>
      <c r="C4" s="384" t="s">
        <v>17</v>
      </c>
      <c r="D4" s="385"/>
      <c r="E4" s="200" t="s">
        <v>24</v>
      </c>
      <c r="F4" s="384" t="s">
        <v>17</v>
      </c>
      <c r="G4" s="372"/>
      <c r="H4" s="200" t="s">
        <v>24</v>
      </c>
      <c r="I4" s="384" t="s">
        <v>17</v>
      </c>
      <c r="J4" s="372"/>
      <c r="K4" s="197" t="s">
        <v>24</v>
      </c>
      <c r="L4" s="384" t="s">
        <v>17</v>
      </c>
      <c r="M4" s="372"/>
    </row>
    <row r="5" spans="1:13" ht="16.5">
      <c r="A5" s="320" t="s">
        <v>131</v>
      </c>
      <c r="B5" s="201"/>
      <c r="C5" s="202"/>
      <c r="D5" s="203"/>
      <c r="E5" s="201">
        <v>23</v>
      </c>
      <c r="F5" s="325"/>
      <c r="G5" s="204">
        <v>6609</v>
      </c>
      <c r="H5" s="205"/>
      <c r="I5" s="206"/>
      <c r="J5" s="207"/>
      <c r="K5" s="208">
        <f>B5+E5+H5</f>
        <v>23</v>
      </c>
      <c r="L5" s="209"/>
      <c r="M5" s="210">
        <f>D5+G5+J5</f>
        <v>6609</v>
      </c>
    </row>
    <row r="6" spans="1:13" ht="16.5">
      <c r="A6" s="319" t="s">
        <v>53</v>
      </c>
      <c r="B6" s="201">
        <v>0</v>
      </c>
      <c r="C6" s="202"/>
      <c r="D6" s="202">
        <v>0</v>
      </c>
      <c r="E6" s="201">
        <v>0</v>
      </c>
      <c r="F6" s="202"/>
      <c r="G6" s="203">
        <v>0</v>
      </c>
      <c r="H6" s="201">
        <v>0</v>
      </c>
      <c r="I6" s="206"/>
      <c r="J6" s="203">
        <v>0</v>
      </c>
      <c r="K6" s="208">
        <f>B6+E6+H6</f>
        <v>0</v>
      </c>
      <c r="L6" s="208"/>
      <c r="M6" s="210">
        <f>D6+G6+J6</f>
        <v>0</v>
      </c>
    </row>
    <row r="7" spans="1:13" ht="16.5">
      <c r="A7" s="319" t="s">
        <v>134</v>
      </c>
      <c r="B7" s="201">
        <v>5</v>
      </c>
      <c r="C7" s="211"/>
      <c r="D7" s="212">
        <v>1172</v>
      </c>
      <c r="E7" s="201">
        <v>1</v>
      </c>
      <c r="F7" s="277"/>
      <c r="G7" s="203">
        <v>31</v>
      </c>
      <c r="H7" s="205">
        <v>0</v>
      </c>
      <c r="I7" s="213"/>
      <c r="J7" s="207">
        <v>0</v>
      </c>
      <c r="K7" s="208">
        <f aca="true" t="shared" si="0" ref="K7:K15">B7+E7+H7</f>
        <v>6</v>
      </c>
      <c r="L7" s="208"/>
      <c r="M7" s="210">
        <f>D7+G7+J7</f>
        <v>1203</v>
      </c>
    </row>
    <row r="8" spans="1:13" ht="16.5">
      <c r="A8" s="319" t="s">
        <v>135</v>
      </c>
      <c r="B8" s="201">
        <v>0</v>
      </c>
      <c r="C8" s="211"/>
      <c r="D8" s="212">
        <v>0</v>
      </c>
      <c r="E8" s="201">
        <v>0</v>
      </c>
      <c r="F8" s="277"/>
      <c r="G8" s="203">
        <v>0</v>
      </c>
      <c r="H8" s="205">
        <v>0</v>
      </c>
      <c r="I8" s="213"/>
      <c r="J8" s="207">
        <v>0</v>
      </c>
      <c r="K8" s="208">
        <f t="shared" si="0"/>
        <v>0</v>
      </c>
      <c r="L8" s="208"/>
      <c r="M8" s="210">
        <f>D8+G8+J8</f>
        <v>0</v>
      </c>
    </row>
    <row r="9" spans="1:13" ht="16.5">
      <c r="A9" s="319" t="s">
        <v>50</v>
      </c>
      <c r="B9" s="201">
        <v>0</v>
      </c>
      <c r="C9" s="211"/>
      <c r="D9" s="212">
        <v>0</v>
      </c>
      <c r="E9" s="201">
        <v>0</v>
      </c>
      <c r="F9" s="211"/>
      <c r="G9" s="203">
        <v>0</v>
      </c>
      <c r="H9" s="205">
        <v>0</v>
      </c>
      <c r="I9" s="213"/>
      <c r="J9" s="207">
        <v>0</v>
      </c>
      <c r="K9" s="208">
        <f t="shared" si="0"/>
        <v>0</v>
      </c>
      <c r="L9" s="208"/>
      <c r="M9" s="210">
        <f aca="true" t="shared" si="1" ref="M9:M15">D9+G9+J9</f>
        <v>0</v>
      </c>
    </row>
    <row r="10" spans="1:13" ht="16.5">
      <c r="A10" s="319" t="s">
        <v>136</v>
      </c>
      <c r="B10" s="201">
        <v>2</v>
      </c>
      <c r="C10" s="211"/>
      <c r="D10" s="212">
        <v>1721</v>
      </c>
      <c r="E10" s="201">
        <v>0</v>
      </c>
      <c r="F10" s="211"/>
      <c r="G10" s="203">
        <v>0</v>
      </c>
      <c r="H10" s="205">
        <v>0</v>
      </c>
      <c r="I10" s="213"/>
      <c r="J10" s="207">
        <v>0</v>
      </c>
      <c r="K10" s="208">
        <f t="shared" si="0"/>
        <v>2</v>
      </c>
      <c r="L10" s="208"/>
      <c r="M10" s="210">
        <f t="shared" si="1"/>
        <v>1721</v>
      </c>
    </row>
    <row r="11" spans="1:13" ht="16.5">
      <c r="A11" s="319" t="s">
        <v>49</v>
      </c>
      <c r="B11" s="201">
        <v>0</v>
      </c>
      <c r="C11" s="211"/>
      <c r="D11" s="212">
        <v>0</v>
      </c>
      <c r="E11" s="201">
        <v>0</v>
      </c>
      <c r="F11" s="211"/>
      <c r="G11" s="203">
        <v>0</v>
      </c>
      <c r="H11" s="205">
        <v>0</v>
      </c>
      <c r="I11" s="213"/>
      <c r="J11" s="207">
        <v>0</v>
      </c>
      <c r="K11" s="208">
        <f t="shared" si="0"/>
        <v>0</v>
      </c>
      <c r="L11" s="208"/>
      <c r="M11" s="210">
        <f t="shared" si="1"/>
        <v>0</v>
      </c>
    </row>
    <row r="12" spans="1:13" ht="16.5">
      <c r="A12" s="319" t="s">
        <v>132</v>
      </c>
      <c r="B12" s="201">
        <v>0</v>
      </c>
      <c r="C12" s="211"/>
      <c r="D12" s="212">
        <v>0</v>
      </c>
      <c r="E12" s="201"/>
      <c r="F12" s="211"/>
      <c r="G12" s="203"/>
      <c r="H12" s="205">
        <v>0</v>
      </c>
      <c r="I12" s="213"/>
      <c r="J12" s="207">
        <v>0</v>
      </c>
      <c r="K12" s="208">
        <f t="shared" si="0"/>
        <v>0</v>
      </c>
      <c r="L12" s="214"/>
      <c r="M12" s="210">
        <f t="shared" si="1"/>
        <v>0</v>
      </c>
    </row>
    <row r="13" spans="1:13" ht="16.5">
      <c r="A13" s="319" t="s">
        <v>51</v>
      </c>
      <c r="B13" s="201">
        <v>0</v>
      </c>
      <c r="C13" s="211"/>
      <c r="D13" s="212">
        <v>0</v>
      </c>
      <c r="E13" s="201">
        <v>0</v>
      </c>
      <c r="F13" s="211"/>
      <c r="G13" s="203">
        <v>0</v>
      </c>
      <c r="H13" s="205">
        <v>0</v>
      </c>
      <c r="I13" s="213"/>
      <c r="J13" s="207">
        <v>0</v>
      </c>
      <c r="K13" s="208">
        <f t="shared" si="0"/>
        <v>0</v>
      </c>
      <c r="L13" s="208"/>
      <c r="M13" s="210">
        <f t="shared" si="1"/>
        <v>0</v>
      </c>
    </row>
    <row r="14" spans="1:13" ht="16.5">
      <c r="A14" s="319" t="s">
        <v>52</v>
      </c>
      <c r="B14" s="201">
        <v>1</v>
      </c>
      <c r="C14" s="211"/>
      <c r="D14" s="212">
        <v>21</v>
      </c>
      <c r="E14" s="201">
        <v>0</v>
      </c>
      <c r="F14" s="211"/>
      <c r="G14" s="203">
        <v>0</v>
      </c>
      <c r="H14" s="205">
        <v>0</v>
      </c>
      <c r="I14" s="213"/>
      <c r="J14" s="207">
        <v>0</v>
      </c>
      <c r="K14" s="208">
        <f t="shared" si="0"/>
        <v>1</v>
      </c>
      <c r="L14" s="208"/>
      <c r="M14" s="210">
        <f t="shared" si="1"/>
        <v>21</v>
      </c>
    </row>
    <row r="15" spans="1:13" ht="16.5" customHeight="1" thickBot="1">
      <c r="A15" s="321" t="s">
        <v>137</v>
      </c>
      <c r="B15" s="201">
        <v>0</v>
      </c>
      <c r="C15" s="215"/>
      <c r="D15" s="203">
        <v>0</v>
      </c>
      <c r="E15" s="216">
        <v>0</v>
      </c>
      <c r="F15" s="215"/>
      <c r="G15" s="203">
        <v>0</v>
      </c>
      <c r="H15" s="217">
        <v>0</v>
      </c>
      <c r="I15" s="218"/>
      <c r="J15" s="219">
        <v>0</v>
      </c>
      <c r="K15" s="220">
        <f t="shared" si="0"/>
        <v>0</v>
      </c>
      <c r="L15" s="220"/>
      <c r="M15" s="221">
        <f t="shared" si="1"/>
        <v>0</v>
      </c>
    </row>
    <row r="16" spans="1:13" ht="17.25" customHeight="1" thickBot="1">
      <c r="A16" s="222" t="s">
        <v>22</v>
      </c>
      <c r="B16" s="223">
        <f>SUM(B5:B15)</f>
        <v>8</v>
      </c>
      <c r="C16" s="224"/>
      <c r="D16" s="225">
        <f>SUM(D5:D15)</f>
        <v>2914</v>
      </c>
      <c r="E16" s="223">
        <f>SUM(E5:E15)</f>
        <v>24</v>
      </c>
      <c r="F16" s="224"/>
      <c r="G16" s="225">
        <f>SUM(G5:G15)</f>
        <v>6640</v>
      </c>
      <c r="H16" s="223">
        <f>SUM(H5:H15)</f>
        <v>0</v>
      </c>
      <c r="I16" s="224"/>
      <c r="J16" s="225">
        <f>SUM(J5:J15)</f>
        <v>0</v>
      </c>
      <c r="K16" s="223">
        <f>SUM(K5:K15)</f>
        <v>32</v>
      </c>
      <c r="L16" s="226"/>
      <c r="M16" s="225">
        <f>SUM(M5:M15)</f>
        <v>9554</v>
      </c>
    </row>
    <row r="17" spans="1:10" ht="14.25" customHeight="1">
      <c r="A17" s="326"/>
      <c r="F17" s="199"/>
      <c r="G17" s="199"/>
      <c r="H17" s="199"/>
      <c r="I17" s="199"/>
      <c r="J17" s="199"/>
    </row>
    <row r="18" spans="1:41" s="231" customFormat="1" ht="18" customHeight="1" thickBot="1">
      <c r="A18" s="228" t="s">
        <v>7</v>
      </c>
      <c r="B18" s="229"/>
      <c r="C18" s="230"/>
      <c r="D18" s="230"/>
      <c r="E18" s="230"/>
      <c r="F18" s="230"/>
      <c r="G18" s="230"/>
      <c r="H18" s="230"/>
      <c r="I18" s="230"/>
      <c r="J18" s="230"/>
      <c r="K18" s="230"/>
      <c r="L18" s="230"/>
      <c r="M18" s="230"/>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row>
    <row r="19" spans="1:41" s="231" customFormat="1" ht="18" customHeight="1" thickBot="1">
      <c r="A19" s="323" t="s">
        <v>144</v>
      </c>
      <c r="B19" s="377" t="s">
        <v>173</v>
      </c>
      <c r="C19" s="378"/>
      <c r="D19" s="378"/>
      <c r="E19" s="378"/>
      <c r="F19" s="378"/>
      <c r="G19" s="378"/>
      <c r="H19" s="378"/>
      <c r="I19" s="378"/>
      <c r="J19" s="378"/>
      <c r="K19" s="378"/>
      <c r="L19" s="378"/>
      <c r="M19" s="379"/>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row>
    <row r="20" spans="1:41" s="231" customFormat="1" ht="18" customHeight="1" thickBot="1">
      <c r="A20" s="323" t="s">
        <v>167</v>
      </c>
      <c r="B20" s="377" t="s">
        <v>174</v>
      </c>
      <c r="C20" s="378"/>
      <c r="D20" s="378"/>
      <c r="E20" s="378"/>
      <c r="F20" s="378"/>
      <c r="G20" s="378"/>
      <c r="H20" s="378"/>
      <c r="I20" s="378"/>
      <c r="J20" s="378"/>
      <c r="K20" s="378"/>
      <c r="L20" s="378"/>
      <c r="M20" s="379"/>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row>
    <row r="21" spans="1:41" s="231" customFormat="1" ht="18" customHeight="1" thickBot="1">
      <c r="A21" s="323" t="s">
        <v>168</v>
      </c>
      <c r="B21" s="377" t="s">
        <v>165</v>
      </c>
      <c r="C21" s="378"/>
      <c r="D21" s="378"/>
      <c r="E21" s="378"/>
      <c r="F21" s="378"/>
      <c r="G21" s="378"/>
      <c r="H21" s="378"/>
      <c r="I21" s="378"/>
      <c r="J21" s="378"/>
      <c r="K21" s="378"/>
      <c r="L21" s="378"/>
      <c r="M21" s="379"/>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row>
    <row r="22" spans="1:41" s="231" customFormat="1" ht="80.25" customHeight="1" thickBot="1">
      <c r="A22" s="323" t="s">
        <v>38</v>
      </c>
      <c r="B22" s="401" t="s">
        <v>175</v>
      </c>
      <c r="C22" s="402"/>
      <c r="D22" s="402"/>
      <c r="E22" s="402"/>
      <c r="F22" s="402"/>
      <c r="G22" s="402"/>
      <c r="H22" s="402"/>
      <c r="I22" s="402"/>
      <c r="J22" s="402"/>
      <c r="K22" s="402"/>
      <c r="L22" s="402"/>
      <c r="M22" s="403"/>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row>
    <row r="23" spans="1:41" s="231" customFormat="1" ht="18" customHeight="1" thickBot="1">
      <c r="A23" s="323" t="s">
        <v>169</v>
      </c>
      <c r="B23" s="377" t="s">
        <v>166</v>
      </c>
      <c r="C23" s="382"/>
      <c r="D23" s="382"/>
      <c r="E23" s="382"/>
      <c r="F23" s="382"/>
      <c r="G23" s="382"/>
      <c r="H23" s="382"/>
      <c r="I23" s="382"/>
      <c r="J23" s="382"/>
      <c r="K23" s="382"/>
      <c r="L23" s="382"/>
      <c r="M23" s="383"/>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row>
    <row r="24" spans="1:41" s="231" customFormat="1" ht="18" customHeight="1">
      <c r="A24" s="318"/>
      <c r="B24" s="232"/>
      <c r="C24" s="232"/>
      <c r="D24" s="232"/>
      <c r="E24" s="232"/>
      <c r="F24" s="232"/>
      <c r="G24" s="232"/>
      <c r="H24" s="232"/>
      <c r="I24" s="232"/>
      <c r="J24" s="232"/>
      <c r="K24" s="232"/>
      <c r="L24" s="232"/>
      <c r="M24" s="232"/>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row>
    <row r="25" spans="1:13" ht="18.75" customHeight="1" thickBot="1">
      <c r="A25" s="400" t="s">
        <v>3</v>
      </c>
      <c r="B25" s="400"/>
      <c r="C25" s="400"/>
      <c r="D25" s="400"/>
      <c r="E25" s="400"/>
      <c r="F25" s="400"/>
      <c r="G25" s="400"/>
      <c r="H25" s="400"/>
      <c r="I25" s="400"/>
      <c r="J25" s="400"/>
      <c r="K25" s="400"/>
      <c r="L25" s="400"/>
      <c r="M25" s="400"/>
    </row>
    <row r="26" spans="1:13" ht="17.25" thickBot="1">
      <c r="A26" s="373"/>
      <c r="B26" s="384" t="s">
        <v>32</v>
      </c>
      <c r="C26" s="371"/>
      <c r="D26" s="372"/>
      <c r="E26" s="384" t="s">
        <v>33</v>
      </c>
      <c r="F26" s="371"/>
      <c r="G26" s="372"/>
      <c r="H26" s="371" t="s">
        <v>1</v>
      </c>
      <c r="I26" s="371"/>
      <c r="J26" s="372"/>
      <c r="K26" s="384" t="s">
        <v>22</v>
      </c>
      <c r="L26" s="395"/>
      <c r="M26" s="396"/>
    </row>
    <row r="27" spans="1:13" ht="17.25" thickBot="1">
      <c r="A27" s="374"/>
      <c r="B27" s="200" t="s">
        <v>24</v>
      </c>
      <c r="C27" s="384" t="s">
        <v>17</v>
      </c>
      <c r="D27" s="385"/>
      <c r="E27" s="200" t="s">
        <v>24</v>
      </c>
      <c r="F27" s="375" t="s">
        <v>17</v>
      </c>
      <c r="G27" s="376"/>
      <c r="H27" s="233" t="s">
        <v>24</v>
      </c>
      <c r="I27" s="371" t="s">
        <v>17</v>
      </c>
      <c r="J27" s="372"/>
      <c r="K27" s="197" t="s">
        <v>24</v>
      </c>
      <c r="L27" s="197"/>
      <c r="M27" s="198" t="s">
        <v>17</v>
      </c>
    </row>
    <row r="28" spans="1:13" ht="16.5">
      <c r="A28" s="320" t="s">
        <v>131</v>
      </c>
      <c r="B28" s="234">
        <f aca="true" t="shared" si="2" ref="B28:B38">+B44-B5</f>
        <v>240</v>
      </c>
      <c r="C28" s="235"/>
      <c r="D28" s="236">
        <f aca="true" t="shared" si="3" ref="D28:E38">+D44-D5</f>
        <v>20654</v>
      </c>
      <c r="E28" s="234">
        <f t="shared" si="3"/>
        <v>870</v>
      </c>
      <c r="F28" s="274"/>
      <c r="G28" s="238">
        <f aca="true" t="shared" si="4" ref="G28:H38">+G44-G5</f>
        <v>0</v>
      </c>
      <c r="H28" s="234">
        <f t="shared" si="4"/>
        <v>25</v>
      </c>
      <c r="I28" s="235"/>
      <c r="J28" s="239">
        <f aca="true" t="shared" si="5" ref="J28:J38">+J44-J5</f>
        <v>50</v>
      </c>
      <c r="K28" s="209">
        <f>+B28+E28+H28</f>
        <v>1135</v>
      </c>
      <c r="L28" s="240"/>
      <c r="M28" s="241">
        <f>+D28+G28+J28</f>
        <v>20704</v>
      </c>
    </row>
    <row r="29" spans="1:13" ht="16.5">
      <c r="A29" s="319" t="s">
        <v>53</v>
      </c>
      <c r="B29" s="234">
        <f t="shared" si="2"/>
        <v>0</v>
      </c>
      <c r="C29" s="235"/>
      <c r="D29" s="236">
        <f t="shared" si="3"/>
        <v>0</v>
      </c>
      <c r="E29" s="234">
        <f t="shared" si="3"/>
        <v>10</v>
      </c>
      <c r="F29" s="235"/>
      <c r="G29" s="238">
        <f t="shared" si="4"/>
        <v>0</v>
      </c>
      <c r="H29" s="207">
        <f t="shared" si="4"/>
        <v>0</v>
      </c>
      <c r="I29" s="211"/>
      <c r="J29" s="207">
        <f t="shared" si="5"/>
        <v>0</v>
      </c>
      <c r="K29" s="208">
        <f>+B29+E29+H29</f>
        <v>10</v>
      </c>
      <c r="L29" s="242"/>
      <c r="M29" s="243">
        <f>+D29+G29+J29</f>
        <v>0</v>
      </c>
    </row>
    <row r="30" spans="1:13" ht="16.5">
      <c r="A30" s="319" t="s">
        <v>134</v>
      </c>
      <c r="B30" s="234">
        <f t="shared" si="2"/>
        <v>331</v>
      </c>
      <c r="C30" s="235"/>
      <c r="D30" s="236">
        <f t="shared" si="3"/>
        <v>13234</v>
      </c>
      <c r="E30" s="234">
        <f t="shared" si="3"/>
        <v>115</v>
      </c>
      <c r="F30" s="276"/>
      <c r="G30" s="238">
        <f t="shared" si="4"/>
        <v>0</v>
      </c>
      <c r="H30" s="207">
        <f t="shared" si="4"/>
        <v>1</v>
      </c>
      <c r="I30" s="211"/>
      <c r="J30" s="207">
        <f t="shared" si="5"/>
        <v>0</v>
      </c>
      <c r="K30" s="208">
        <f>+B30+E30+H30</f>
        <v>447</v>
      </c>
      <c r="L30" s="242"/>
      <c r="M30" s="243">
        <f>+D30+G30+J30</f>
        <v>13234</v>
      </c>
    </row>
    <row r="31" spans="1:13" ht="16.5">
      <c r="A31" s="319" t="s">
        <v>135</v>
      </c>
      <c r="B31" s="234">
        <f t="shared" si="2"/>
        <v>21</v>
      </c>
      <c r="C31" s="235"/>
      <c r="D31" s="236">
        <f t="shared" si="3"/>
        <v>5354</v>
      </c>
      <c r="E31" s="234">
        <f t="shared" si="3"/>
        <v>1</v>
      </c>
      <c r="F31" s="276"/>
      <c r="G31" s="238">
        <f t="shared" si="4"/>
        <v>0</v>
      </c>
      <c r="H31" s="207">
        <f t="shared" si="4"/>
        <v>0</v>
      </c>
      <c r="I31" s="211"/>
      <c r="J31" s="207">
        <f t="shared" si="5"/>
        <v>0</v>
      </c>
      <c r="K31" s="208">
        <f>+B31+E31+H31</f>
        <v>22</v>
      </c>
      <c r="L31" s="242"/>
      <c r="M31" s="243">
        <f>+D31+G31+J31</f>
        <v>5354</v>
      </c>
    </row>
    <row r="32" spans="1:13" ht="16.5">
      <c r="A32" s="319" t="s">
        <v>50</v>
      </c>
      <c r="B32" s="234">
        <f t="shared" si="2"/>
        <v>26</v>
      </c>
      <c r="C32" s="235"/>
      <c r="D32" s="236">
        <f t="shared" si="3"/>
        <v>2492</v>
      </c>
      <c r="E32" s="234">
        <f t="shared" si="3"/>
        <v>0</v>
      </c>
      <c r="F32" s="235"/>
      <c r="G32" s="238">
        <f t="shared" si="4"/>
        <v>0</v>
      </c>
      <c r="H32" s="207">
        <f t="shared" si="4"/>
        <v>0</v>
      </c>
      <c r="I32" s="211"/>
      <c r="J32" s="207">
        <f t="shared" si="5"/>
        <v>0</v>
      </c>
      <c r="K32" s="208">
        <f aca="true" t="shared" si="6" ref="K32:K38">+B32+E32+H32</f>
        <v>26</v>
      </c>
      <c r="L32" s="242"/>
      <c r="M32" s="243">
        <f aca="true" t="shared" si="7" ref="M32:M38">+D32+G32+J32</f>
        <v>2492</v>
      </c>
    </row>
    <row r="33" spans="1:13" ht="16.5">
      <c r="A33" s="319" t="s">
        <v>136</v>
      </c>
      <c r="B33" s="234">
        <f t="shared" si="2"/>
        <v>53</v>
      </c>
      <c r="C33" s="235"/>
      <c r="D33" s="236">
        <f t="shared" si="3"/>
        <v>1883368</v>
      </c>
      <c r="E33" s="234">
        <f t="shared" si="3"/>
        <v>0</v>
      </c>
      <c r="F33" s="235"/>
      <c r="G33" s="238">
        <f t="shared" si="4"/>
        <v>0</v>
      </c>
      <c r="H33" s="207">
        <f t="shared" si="4"/>
        <v>0</v>
      </c>
      <c r="I33" s="211"/>
      <c r="J33" s="207">
        <f t="shared" si="5"/>
        <v>0</v>
      </c>
      <c r="K33" s="208">
        <f t="shared" si="6"/>
        <v>53</v>
      </c>
      <c r="L33" s="242"/>
      <c r="M33" s="243">
        <f t="shared" si="7"/>
        <v>1883368</v>
      </c>
    </row>
    <row r="34" spans="1:13" ht="16.5">
      <c r="A34" s="319" t="s">
        <v>49</v>
      </c>
      <c r="B34" s="234">
        <f t="shared" si="2"/>
        <v>28</v>
      </c>
      <c r="C34" s="235"/>
      <c r="D34" s="236">
        <f t="shared" si="3"/>
        <v>270</v>
      </c>
      <c r="E34" s="234">
        <f t="shared" si="3"/>
        <v>0</v>
      </c>
      <c r="F34" s="235"/>
      <c r="G34" s="238">
        <f t="shared" si="4"/>
        <v>0</v>
      </c>
      <c r="H34" s="207">
        <f t="shared" si="4"/>
        <v>0</v>
      </c>
      <c r="I34" s="211"/>
      <c r="J34" s="207">
        <f t="shared" si="5"/>
        <v>0</v>
      </c>
      <c r="K34" s="208">
        <f t="shared" si="6"/>
        <v>28</v>
      </c>
      <c r="L34" s="242"/>
      <c r="M34" s="243">
        <f t="shared" si="7"/>
        <v>270</v>
      </c>
    </row>
    <row r="35" spans="1:13" ht="16.5">
      <c r="A35" s="319" t="s">
        <v>132</v>
      </c>
      <c r="B35" s="234">
        <f t="shared" si="2"/>
        <v>42</v>
      </c>
      <c r="C35" s="235"/>
      <c r="D35" s="236">
        <f t="shared" si="3"/>
        <v>1177</v>
      </c>
      <c r="E35" s="234">
        <f t="shared" si="3"/>
        <v>28</v>
      </c>
      <c r="F35" s="237"/>
      <c r="G35" s="238">
        <f t="shared" si="4"/>
        <v>0</v>
      </c>
      <c r="H35" s="207">
        <f t="shared" si="4"/>
        <v>0</v>
      </c>
      <c r="I35" s="211"/>
      <c r="J35" s="207">
        <f t="shared" si="5"/>
        <v>0</v>
      </c>
      <c r="K35" s="208">
        <f t="shared" si="6"/>
        <v>70</v>
      </c>
      <c r="L35" s="242"/>
      <c r="M35" s="243">
        <f t="shared" si="7"/>
        <v>1177</v>
      </c>
    </row>
    <row r="36" spans="1:13" ht="16.5">
      <c r="A36" s="319" t="s">
        <v>51</v>
      </c>
      <c r="B36" s="234">
        <f t="shared" si="2"/>
        <v>12</v>
      </c>
      <c r="C36" s="235"/>
      <c r="D36" s="236">
        <f t="shared" si="3"/>
        <v>25</v>
      </c>
      <c r="E36" s="234">
        <f t="shared" si="3"/>
        <v>0</v>
      </c>
      <c r="F36" s="235"/>
      <c r="G36" s="238">
        <f t="shared" si="4"/>
        <v>0</v>
      </c>
      <c r="H36" s="207">
        <f t="shared" si="4"/>
        <v>0</v>
      </c>
      <c r="I36" s="211"/>
      <c r="J36" s="207">
        <f t="shared" si="5"/>
        <v>0</v>
      </c>
      <c r="K36" s="208">
        <f t="shared" si="6"/>
        <v>12</v>
      </c>
      <c r="L36" s="242"/>
      <c r="M36" s="243">
        <f t="shared" si="7"/>
        <v>25</v>
      </c>
    </row>
    <row r="37" spans="1:13" ht="16.5">
      <c r="A37" s="319" t="s">
        <v>52</v>
      </c>
      <c r="B37" s="234">
        <f t="shared" si="2"/>
        <v>60</v>
      </c>
      <c r="C37" s="235"/>
      <c r="D37" s="236">
        <f t="shared" si="3"/>
        <v>3358</v>
      </c>
      <c r="E37" s="234">
        <f t="shared" si="3"/>
        <v>0</v>
      </c>
      <c r="F37" s="235"/>
      <c r="G37" s="236">
        <f t="shared" si="4"/>
        <v>0</v>
      </c>
      <c r="H37" s="207">
        <f t="shared" si="4"/>
        <v>0</v>
      </c>
      <c r="I37" s="211"/>
      <c r="J37" s="207">
        <f t="shared" si="5"/>
        <v>0</v>
      </c>
      <c r="K37" s="208">
        <f t="shared" si="6"/>
        <v>60</v>
      </c>
      <c r="L37" s="242"/>
      <c r="M37" s="243">
        <f t="shared" si="7"/>
        <v>3358</v>
      </c>
    </row>
    <row r="38" spans="1:13" ht="16.5" customHeight="1" thickBot="1">
      <c r="A38" s="321" t="s">
        <v>137</v>
      </c>
      <c r="B38" s="244">
        <f t="shared" si="2"/>
        <v>29</v>
      </c>
      <c r="C38" s="245"/>
      <c r="D38" s="246">
        <f t="shared" si="3"/>
        <v>44</v>
      </c>
      <c r="E38" s="244">
        <f t="shared" si="3"/>
        <v>0</v>
      </c>
      <c r="F38" s="247"/>
      <c r="G38" s="248">
        <f t="shared" si="4"/>
        <v>0</v>
      </c>
      <c r="H38" s="249">
        <f t="shared" si="4"/>
        <v>0</v>
      </c>
      <c r="I38" s="215"/>
      <c r="J38" s="249">
        <f t="shared" si="5"/>
        <v>0</v>
      </c>
      <c r="K38" s="220">
        <f t="shared" si="6"/>
        <v>29</v>
      </c>
      <c r="L38" s="250"/>
      <c r="M38" s="251">
        <f t="shared" si="7"/>
        <v>44</v>
      </c>
    </row>
    <row r="39" spans="1:13" ht="17.25" thickBot="1">
      <c r="A39" s="222" t="s">
        <v>22</v>
      </c>
      <c r="B39" s="252">
        <f>SUM(B28:B38)</f>
        <v>842</v>
      </c>
      <c r="C39" s="380">
        <f>SUM(D28:D38)</f>
        <v>1929976</v>
      </c>
      <c r="D39" s="381"/>
      <c r="E39" s="253">
        <f>SUM(E28:E38)</f>
        <v>1024</v>
      </c>
      <c r="F39" s="386">
        <f>SUM(G28:G38)</f>
        <v>0</v>
      </c>
      <c r="G39" s="387"/>
      <c r="H39" s="254">
        <f>SUM(H28:H38)</f>
        <v>26</v>
      </c>
      <c r="I39" s="255"/>
      <c r="J39" s="254">
        <f>SUM(J28:J38)</f>
        <v>50</v>
      </c>
      <c r="K39" s="254">
        <f>SUM(K28:K38)</f>
        <v>1892</v>
      </c>
      <c r="L39" s="256"/>
      <c r="M39" s="257">
        <f>SUM(M28:M38)</f>
        <v>1930026</v>
      </c>
    </row>
    <row r="40" spans="1:13" ht="15.75" customHeight="1">
      <c r="A40" s="390"/>
      <c r="B40" s="390"/>
      <c r="C40" s="390"/>
      <c r="D40" s="390"/>
      <c r="E40" s="390"/>
      <c r="F40" s="390"/>
      <c r="G40" s="390"/>
      <c r="H40" s="390"/>
      <c r="I40" s="390"/>
      <c r="J40" s="390"/>
      <c r="K40" s="390"/>
      <c r="L40" s="390"/>
      <c r="M40" s="390"/>
    </row>
    <row r="41" spans="1:13" ht="15.75" customHeight="1" thickBot="1">
      <c r="A41" s="391" t="s">
        <v>5</v>
      </c>
      <c r="B41" s="391"/>
      <c r="C41" s="391"/>
      <c r="D41" s="391"/>
      <c r="E41" s="391"/>
      <c r="F41" s="391"/>
      <c r="G41" s="391"/>
      <c r="H41" s="391"/>
      <c r="I41" s="391"/>
      <c r="J41" s="391"/>
      <c r="K41" s="391"/>
      <c r="L41" s="391"/>
      <c r="M41" s="391"/>
    </row>
    <row r="42" spans="1:13" ht="17.25" thickBot="1">
      <c r="A42" s="392"/>
      <c r="B42" s="384" t="s">
        <v>32</v>
      </c>
      <c r="C42" s="371"/>
      <c r="D42" s="372"/>
      <c r="E42" s="384" t="s">
        <v>33</v>
      </c>
      <c r="F42" s="371"/>
      <c r="G42" s="372"/>
      <c r="H42" s="384" t="s">
        <v>1</v>
      </c>
      <c r="I42" s="371"/>
      <c r="J42" s="372"/>
      <c r="K42" s="394" t="s">
        <v>22</v>
      </c>
      <c r="L42" s="395"/>
      <c r="M42" s="396"/>
    </row>
    <row r="43" spans="1:13" ht="17.25" thickBot="1">
      <c r="A43" s="393"/>
      <c r="B43" s="200" t="s">
        <v>24</v>
      </c>
      <c r="C43" s="384" t="s">
        <v>17</v>
      </c>
      <c r="D43" s="385"/>
      <c r="E43" s="200" t="s">
        <v>24</v>
      </c>
      <c r="F43" s="384" t="s">
        <v>17</v>
      </c>
      <c r="G43" s="372"/>
      <c r="H43" s="200" t="s">
        <v>24</v>
      </c>
      <c r="I43" s="371" t="s">
        <v>17</v>
      </c>
      <c r="J43" s="372"/>
      <c r="K43" s="197" t="s">
        <v>24</v>
      </c>
      <c r="L43" s="197"/>
      <c r="M43" s="198" t="s">
        <v>17</v>
      </c>
    </row>
    <row r="44" spans="1:13" ht="16.5">
      <c r="A44" s="320" t="s">
        <v>131</v>
      </c>
      <c r="B44" s="234">
        <v>240</v>
      </c>
      <c r="C44" s="258"/>
      <c r="D44" s="239">
        <v>20654</v>
      </c>
      <c r="E44" s="234">
        <v>893</v>
      </c>
      <c r="F44" s="259"/>
      <c r="G44" s="260">
        <v>6609</v>
      </c>
      <c r="H44" s="234">
        <v>25</v>
      </c>
      <c r="I44" s="239"/>
      <c r="J44" s="239">
        <v>50</v>
      </c>
      <c r="K44" s="209">
        <f>B44+E44+H44</f>
        <v>1158</v>
      </c>
      <c r="L44" s="240"/>
      <c r="M44" s="261">
        <f>D44+G44+J44</f>
        <v>27313</v>
      </c>
    </row>
    <row r="45" spans="1:13" ht="16.5">
      <c r="A45" s="319" t="s">
        <v>53</v>
      </c>
      <c r="B45" s="234">
        <v>0</v>
      </c>
      <c r="C45" s="239"/>
      <c r="D45" s="239">
        <v>0</v>
      </c>
      <c r="E45" s="234">
        <v>10</v>
      </c>
      <c r="F45" s="239"/>
      <c r="G45" s="260">
        <v>0</v>
      </c>
      <c r="H45" s="234">
        <v>0</v>
      </c>
      <c r="I45" s="239"/>
      <c r="J45" s="239">
        <v>0</v>
      </c>
      <c r="K45" s="208">
        <f>B45+E45+H45</f>
        <v>10</v>
      </c>
      <c r="L45" s="242"/>
      <c r="M45" s="262">
        <f>D45+G45+J45</f>
        <v>0</v>
      </c>
    </row>
    <row r="46" spans="1:13" ht="16.5">
      <c r="A46" s="319" t="s">
        <v>134</v>
      </c>
      <c r="B46" s="234">
        <f>357-B47</f>
        <v>336</v>
      </c>
      <c r="C46" s="263"/>
      <c r="D46" s="239">
        <v>14406</v>
      </c>
      <c r="E46" s="234">
        <f>117-E47</f>
        <v>116</v>
      </c>
      <c r="F46" s="259"/>
      <c r="G46" s="260">
        <v>31</v>
      </c>
      <c r="H46" s="234">
        <v>1</v>
      </c>
      <c r="I46" s="239"/>
      <c r="J46" s="239">
        <v>0</v>
      </c>
      <c r="K46" s="208">
        <f>B46+E46+H46</f>
        <v>453</v>
      </c>
      <c r="L46" s="242"/>
      <c r="M46" s="262">
        <f>D46+G46+J46</f>
        <v>14437</v>
      </c>
    </row>
    <row r="47" spans="1:13" ht="16.5">
      <c r="A47" s="319" t="s">
        <v>135</v>
      </c>
      <c r="B47" s="234">
        <v>21</v>
      </c>
      <c r="C47" s="263"/>
      <c r="D47" s="239">
        <v>5354</v>
      </c>
      <c r="E47" s="234">
        <v>1</v>
      </c>
      <c r="F47" s="259"/>
      <c r="G47" s="260">
        <v>0</v>
      </c>
      <c r="H47" s="234">
        <v>0</v>
      </c>
      <c r="I47" s="239"/>
      <c r="J47" s="239">
        <v>0</v>
      </c>
      <c r="K47" s="208">
        <f>B47+E47+H47</f>
        <v>22</v>
      </c>
      <c r="L47" s="242"/>
      <c r="M47" s="262">
        <f>D47+G47+J47</f>
        <v>5354</v>
      </c>
    </row>
    <row r="48" spans="1:13" ht="16.5">
      <c r="A48" s="319" t="s">
        <v>50</v>
      </c>
      <c r="B48" s="234">
        <v>26</v>
      </c>
      <c r="C48" s="263"/>
      <c r="D48" s="239">
        <v>2492</v>
      </c>
      <c r="E48" s="234">
        <v>0</v>
      </c>
      <c r="F48" s="264"/>
      <c r="G48" s="260">
        <v>0</v>
      </c>
      <c r="H48" s="265">
        <v>0</v>
      </c>
      <c r="I48" s="264"/>
      <c r="J48" s="264">
        <v>0</v>
      </c>
      <c r="K48" s="208">
        <f aca="true" t="shared" si="8" ref="K48:K54">B48+E48+H48</f>
        <v>26</v>
      </c>
      <c r="L48" s="242"/>
      <c r="M48" s="262">
        <f aca="true" t="shared" si="9" ref="M48:M54">D48+G48+J48</f>
        <v>2492</v>
      </c>
    </row>
    <row r="49" spans="1:13" ht="16.5">
      <c r="A49" s="319" t="s">
        <v>136</v>
      </c>
      <c r="B49" s="234">
        <v>55</v>
      </c>
      <c r="C49" s="263"/>
      <c r="D49" s="239">
        <v>1885089</v>
      </c>
      <c r="E49" s="234">
        <v>0</v>
      </c>
      <c r="F49" s="239"/>
      <c r="G49" s="260">
        <v>0</v>
      </c>
      <c r="H49" s="234">
        <v>0</v>
      </c>
      <c r="I49" s="239"/>
      <c r="J49" s="239">
        <v>0</v>
      </c>
      <c r="K49" s="208">
        <f t="shared" si="8"/>
        <v>55</v>
      </c>
      <c r="L49" s="242"/>
      <c r="M49" s="262">
        <f t="shared" si="9"/>
        <v>1885089</v>
      </c>
    </row>
    <row r="50" spans="1:13" ht="16.5">
      <c r="A50" s="319" t="s">
        <v>49</v>
      </c>
      <c r="B50" s="234">
        <v>28</v>
      </c>
      <c r="C50" s="263"/>
      <c r="D50" s="239">
        <v>270</v>
      </c>
      <c r="E50" s="234">
        <v>0</v>
      </c>
      <c r="F50" s="239"/>
      <c r="G50" s="260">
        <v>0</v>
      </c>
      <c r="H50" s="234">
        <v>0</v>
      </c>
      <c r="I50" s="239"/>
      <c r="J50" s="239">
        <v>0</v>
      </c>
      <c r="K50" s="208">
        <f t="shared" si="8"/>
        <v>28</v>
      </c>
      <c r="L50" s="242"/>
      <c r="M50" s="262">
        <f t="shared" si="9"/>
        <v>270</v>
      </c>
    </row>
    <row r="51" spans="1:13" ht="16.5">
      <c r="A51" s="319" t="s">
        <v>132</v>
      </c>
      <c r="B51" s="234">
        <v>42</v>
      </c>
      <c r="C51" s="266"/>
      <c r="D51" s="239">
        <v>1177</v>
      </c>
      <c r="E51" s="234">
        <v>28</v>
      </c>
      <c r="F51" s="239"/>
      <c r="G51" s="260"/>
      <c r="H51" s="234">
        <v>0</v>
      </c>
      <c r="I51" s="239"/>
      <c r="J51" s="239">
        <v>0</v>
      </c>
      <c r="K51" s="208">
        <f t="shared" si="8"/>
        <v>70</v>
      </c>
      <c r="L51" s="242"/>
      <c r="M51" s="262">
        <f t="shared" si="9"/>
        <v>1177</v>
      </c>
    </row>
    <row r="52" spans="1:13" ht="16.5">
      <c r="A52" s="319" t="s">
        <v>51</v>
      </c>
      <c r="B52" s="234">
        <v>12</v>
      </c>
      <c r="C52" s="263"/>
      <c r="D52" s="239">
        <v>25</v>
      </c>
      <c r="E52" s="234">
        <v>0</v>
      </c>
      <c r="F52" s="239"/>
      <c r="G52" s="260">
        <v>0</v>
      </c>
      <c r="H52" s="234">
        <v>0</v>
      </c>
      <c r="I52" s="239"/>
      <c r="J52" s="239">
        <v>0</v>
      </c>
      <c r="K52" s="208">
        <f t="shared" si="8"/>
        <v>12</v>
      </c>
      <c r="L52" s="242"/>
      <c r="M52" s="262">
        <f t="shared" si="9"/>
        <v>25</v>
      </c>
    </row>
    <row r="53" spans="1:13" ht="16.5">
      <c r="A53" s="319" t="s">
        <v>52</v>
      </c>
      <c r="B53" s="234">
        <v>61</v>
      </c>
      <c r="C53" s="263"/>
      <c r="D53" s="239">
        <v>3379</v>
      </c>
      <c r="E53" s="234">
        <v>0</v>
      </c>
      <c r="F53" s="239"/>
      <c r="G53" s="239">
        <v>0</v>
      </c>
      <c r="H53" s="234">
        <v>0</v>
      </c>
      <c r="I53" s="239"/>
      <c r="J53" s="239">
        <v>0</v>
      </c>
      <c r="K53" s="208">
        <f t="shared" si="8"/>
        <v>61</v>
      </c>
      <c r="L53" s="242"/>
      <c r="M53" s="262">
        <f t="shared" si="9"/>
        <v>3379</v>
      </c>
    </row>
    <row r="54" spans="1:13" ht="16.5" customHeight="1" thickBot="1">
      <c r="A54" s="321" t="s">
        <v>137</v>
      </c>
      <c r="B54" s="244">
        <v>29</v>
      </c>
      <c r="C54" s="267"/>
      <c r="D54" s="268">
        <v>44</v>
      </c>
      <c r="E54" s="244">
        <v>0</v>
      </c>
      <c r="F54" s="268"/>
      <c r="G54" s="268">
        <v>0</v>
      </c>
      <c r="H54" s="269">
        <v>0</v>
      </c>
      <c r="I54" s="268"/>
      <c r="J54" s="268">
        <v>0</v>
      </c>
      <c r="K54" s="220">
        <f t="shared" si="8"/>
        <v>29</v>
      </c>
      <c r="L54" s="250"/>
      <c r="M54" s="270">
        <f t="shared" si="9"/>
        <v>44</v>
      </c>
    </row>
    <row r="55" spans="1:13" ht="17.25" thickBot="1">
      <c r="A55" s="271" t="s">
        <v>22</v>
      </c>
      <c r="B55" s="252">
        <f>SUM(B44:B54)</f>
        <v>850</v>
      </c>
      <c r="C55" s="388">
        <f>SUM(D44:D54)</f>
        <v>1932890</v>
      </c>
      <c r="D55" s="389"/>
      <c r="E55" s="253">
        <f>SUM(E44:E54)</f>
        <v>1048</v>
      </c>
      <c r="F55" s="386">
        <f>SUM(G44:G54)</f>
        <v>6640</v>
      </c>
      <c r="G55" s="387"/>
      <c r="H55" s="272">
        <f>SUM(H44:H54)</f>
        <v>26</v>
      </c>
      <c r="I55" s="273"/>
      <c r="J55" s="254">
        <f>SUM(J44:J54)</f>
        <v>50</v>
      </c>
      <c r="K55" s="272">
        <f>SUM(K44:K54)</f>
        <v>1924</v>
      </c>
      <c r="L55" s="256"/>
      <c r="M55" s="225">
        <f>SUM(M44:M54)</f>
        <v>1939580</v>
      </c>
    </row>
  </sheetData>
  <sheetProtection/>
  <mergeCells count="39">
    <mergeCell ref="F4:G4"/>
    <mergeCell ref="E26:G26"/>
    <mergeCell ref="B3:D3"/>
    <mergeCell ref="L4:M4"/>
    <mergeCell ref="B26:D26"/>
    <mergeCell ref="K26:M26"/>
    <mergeCell ref="A25:M25"/>
    <mergeCell ref="B22:M22"/>
    <mergeCell ref="B21:M21"/>
    <mergeCell ref="H42:J42"/>
    <mergeCell ref="A1:K1"/>
    <mergeCell ref="E3:G3"/>
    <mergeCell ref="K3:M3"/>
    <mergeCell ref="A3:A4"/>
    <mergeCell ref="C4:D4"/>
    <mergeCell ref="I4:J4"/>
    <mergeCell ref="H3:J3"/>
    <mergeCell ref="B20:M20"/>
    <mergeCell ref="A2:K2"/>
    <mergeCell ref="C55:D55"/>
    <mergeCell ref="F55:G55"/>
    <mergeCell ref="B42:D42"/>
    <mergeCell ref="E42:G42"/>
    <mergeCell ref="C43:D43"/>
    <mergeCell ref="A40:M40"/>
    <mergeCell ref="A41:M41"/>
    <mergeCell ref="A42:A43"/>
    <mergeCell ref="K42:M42"/>
    <mergeCell ref="F43:G43"/>
    <mergeCell ref="I43:J43"/>
    <mergeCell ref="A26:A27"/>
    <mergeCell ref="F27:G27"/>
    <mergeCell ref="B19:M19"/>
    <mergeCell ref="C39:D39"/>
    <mergeCell ref="B23:M23"/>
    <mergeCell ref="H26:J26"/>
    <mergeCell ref="C27:D27"/>
    <mergeCell ref="I27:J27"/>
    <mergeCell ref="F39:G39"/>
  </mergeCells>
  <printOptions horizontalCentered="1"/>
  <pageMargins left="0" right="0" top="0.7874015748031497" bottom="0.5905511811023623" header="0.5118110236220472" footer="0.3937007874015748"/>
  <pageSetup fitToHeight="1" fitToWidth="1" horizontalDpi="600" verticalDpi="600" orientation="landscape" paperSize="9" scale="52" r:id="rId1"/>
  <headerFooter alignWithMargins="0">
    <oddFooter>&amp;L
AMFI MONTHLY&amp;C
NOVEMBER 2018
&amp;R
2/3
</oddFooter>
  </headerFooter>
</worksheet>
</file>

<file path=xl/worksheets/sheet3.xml><?xml version="1.0" encoding="utf-8"?>
<worksheet xmlns="http://schemas.openxmlformats.org/spreadsheetml/2006/main" xmlns:r="http://schemas.openxmlformats.org/officeDocument/2006/relationships">
  <sheetPr codeName="Sheet5"/>
  <dimension ref="A1:I44"/>
  <sheetViews>
    <sheetView view="pageBreakPreview" zoomScale="75" zoomScaleNormal="60" zoomScaleSheetLayoutView="75" zoomScalePageLayoutView="0" workbookViewId="0" topLeftCell="A22">
      <selection activeCell="A1" sqref="A1:AA51"/>
    </sheetView>
  </sheetViews>
  <sheetFormatPr defaultColWidth="9.140625" defaultRowHeight="12.75"/>
  <cols>
    <col min="1" max="1" width="50.140625" style="1" customWidth="1"/>
    <col min="2" max="2" width="20.421875" style="1" customWidth="1"/>
    <col min="3" max="4" width="20.7109375" style="1" customWidth="1"/>
    <col min="5" max="5" width="25.57421875" style="1" customWidth="1"/>
    <col min="6" max="6" width="26.28125" style="1" customWidth="1"/>
    <col min="7" max="7" width="26.421875" style="33" customWidth="1"/>
    <col min="8" max="8" width="26.28125" style="1" customWidth="1"/>
    <col min="9" max="9" width="11.140625" style="1" bestFit="1" customWidth="1"/>
    <col min="10" max="16384" width="9.140625" style="1" customWidth="1"/>
  </cols>
  <sheetData>
    <row r="1" ht="16.5">
      <c r="A1" s="5" t="s">
        <v>21</v>
      </c>
    </row>
    <row r="2" ht="2.25" customHeight="1"/>
    <row r="3" spans="1:8" ht="16.5">
      <c r="A3" s="404" t="s">
        <v>159</v>
      </c>
      <c r="B3" s="404"/>
      <c r="C3" s="404"/>
      <c r="D3" s="404"/>
      <c r="E3" s="404"/>
      <c r="F3" s="404"/>
      <c r="G3" s="404"/>
      <c r="H3" s="404"/>
    </row>
    <row r="4" spans="1:8" ht="17.25" thickBot="1">
      <c r="A4" s="408" t="s">
        <v>41</v>
      </c>
      <c r="B4" s="408"/>
      <c r="C4" s="408"/>
      <c r="D4" s="408"/>
      <c r="E4" s="408"/>
      <c r="F4" s="408"/>
      <c r="G4" s="408"/>
      <c r="H4" s="37" t="s">
        <v>58</v>
      </c>
    </row>
    <row r="5" spans="1:8" s="16" customFormat="1" ht="99" customHeight="1" thickBot="1">
      <c r="A5" s="18"/>
      <c r="B5" s="14" t="s">
        <v>32</v>
      </c>
      <c r="C5" s="14" t="s">
        <v>33</v>
      </c>
      <c r="D5" s="15" t="s">
        <v>1</v>
      </c>
      <c r="E5" s="19" t="s">
        <v>22</v>
      </c>
      <c r="F5" s="29" t="s">
        <v>141</v>
      </c>
      <c r="G5" s="29" t="s">
        <v>139</v>
      </c>
      <c r="H5" s="29" t="s">
        <v>140</v>
      </c>
    </row>
    <row r="6" spans="1:9" ht="16.5">
      <c r="A6" s="320" t="s">
        <v>131</v>
      </c>
      <c r="B6" s="48">
        <v>30183</v>
      </c>
      <c r="C6" s="48">
        <v>2996</v>
      </c>
      <c r="D6" s="48">
        <v>652</v>
      </c>
      <c r="E6" s="49">
        <f>SUM(B6:D6)</f>
        <v>33831</v>
      </c>
      <c r="F6" s="44">
        <f>+sales!M44-'red+assets'!E6</f>
        <v>-6518</v>
      </c>
      <c r="G6" s="75">
        <v>-129440</v>
      </c>
      <c r="H6" s="34">
        <v>87689</v>
      </c>
      <c r="I6" s="20"/>
    </row>
    <row r="7" spans="1:9" ht="16.5">
      <c r="A7" s="319" t="s">
        <v>53</v>
      </c>
      <c r="B7" s="48">
        <v>0</v>
      </c>
      <c r="C7" s="48">
        <v>0</v>
      </c>
      <c r="D7" s="48">
        <v>0</v>
      </c>
      <c r="E7" s="49">
        <f>SUM(B7:D7)</f>
        <v>0</v>
      </c>
      <c r="F7" s="44">
        <f>+sales!M45-'red+assets'!E7</f>
        <v>0</v>
      </c>
      <c r="G7" s="76">
        <v>153</v>
      </c>
      <c r="H7" s="35">
        <v>200</v>
      </c>
      <c r="I7" s="20"/>
    </row>
    <row r="8" spans="1:8" ht="16.5">
      <c r="A8" s="319" t="s">
        <v>134</v>
      </c>
      <c r="B8" s="48">
        <v>6858</v>
      </c>
      <c r="C8" s="48">
        <v>0</v>
      </c>
      <c r="D8" s="48">
        <v>0</v>
      </c>
      <c r="E8" s="49">
        <f>SUM(B8:D8)</f>
        <v>6858</v>
      </c>
      <c r="F8" s="44">
        <f>+sales!M46-'red+assets'!E8</f>
        <v>7579</v>
      </c>
      <c r="G8" s="83">
        <v>75446</v>
      </c>
      <c r="H8" s="35">
        <f>110791-H9</f>
        <v>81752</v>
      </c>
    </row>
    <row r="9" spans="1:8" ht="16.5">
      <c r="A9" s="319" t="s">
        <v>135</v>
      </c>
      <c r="B9" s="48">
        <v>2978</v>
      </c>
      <c r="C9" s="48">
        <v>0</v>
      </c>
      <c r="D9" s="48">
        <v>0</v>
      </c>
      <c r="E9" s="49">
        <f>SUM(B9:D9)</f>
        <v>2978</v>
      </c>
      <c r="F9" s="44">
        <f>+sales!M47-'red+assets'!E9</f>
        <v>2376</v>
      </c>
      <c r="G9" s="83">
        <v>3832</v>
      </c>
      <c r="H9" s="35">
        <v>29039</v>
      </c>
    </row>
    <row r="10" spans="1:8" ht="16.5">
      <c r="A10" s="319" t="s">
        <v>50</v>
      </c>
      <c r="B10" s="48">
        <v>2277</v>
      </c>
      <c r="C10" s="47">
        <v>0</v>
      </c>
      <c r="D10" s="48">
        <v>0</v>
      </c>
      <c r="E10" s="49">
        <f aca="true" t="shared" si="0" ref="E10:E16">SUM(B10:D10)</f>
        <v>2277</v>
      </c>
      <c r="F10" s="44">
        <f>+sales!M48-'red+assets'!E10</f>
        <v>215</v>
      </c>
      <c r="G10" s="76">
        <v>12030</v>
      </c>
      <c r="H10" s="35">
        <v>60556</v>
      </c>
    </row>
    <row r="11" spans="1:8" ht="16.5">
      <c r="A11" s="319" t="s">
        <v>136</v>
      </c>
      <c r="B11" s="48">
        <v>1748954</v>
      </c>
      <c r="C11" s="48">
        <v>0</v>
      </c>
      <c r="D11" s="48">
        <v>0</v>
      </c>
      <c r="E11" s="49">
        <f t="shared" si="0"/>
        <v>1748954</v>
      </c>
      <c r="F11" s="44">
        <f>+sales!M49-'red+assets'!E11</f>
        <v>136135</v>
      </c>
      <c r="G11" s="76">
        <v>242214</v>
      </c>
      <c r="H11" s="35">
        <v>92793</v>
      </c>
    </row>
    <row r="12" spans="1:8" ht="16.5">
      <c r="A12" s="319" t="s">
        <v>49</v>
      </c>
      <c r="B12" s="48">
        <v>209</v>
      </c>
      <c r="C12" s="48">
        <v>0</v>
      </c>
      <c r="D12" s="48">
        <v>0</v>
      </c>
      <c r="E12" s="49">
        <f t="shared" si="0"/>
        <v>209</v>
      </c>
      <c r="F12" s="44">
        <f>+sales!M50-'red+assets'!E12</f>
        <v>61</v>
      </c>
      <c r="G12" s="76">
        <v>-3247</v>
      </c>
      <c r="H12" s="35">
        <v>481</v>
      </c>
    </row>
    <row r="13" spans="1:8" ht="16.5">
      <c r="A13" s="319" t="s">
        <v>132</v>
      </c>
      <c r="B13" s="48">
        <v>335</v>
      </c>
      <c r="C13" s="47">
        <v>7</v>
      </c>
      <c r="D13" s="48">
        <v>0</v>
      </c>
      <c r="E13" s="49">
        <f t="shared" si="0"/>
        <v>342</v>
      </c>
      <c r="F13" s="44">
        <f>+sales!M51-'red+assets'!E13</f>
        <v>835</v>
      </c>
      <c r="G13" s="76">
        <v>6770</v>
      </c>
      <c r="H13" s="35">
        <v>5876</v>
      </c>
    </row>
    <row r="14" spans="1:8" ht="16.5">
      <c r="A14" s="319" t="s">
        <v>51</v>
      </c>
      <c r="B14" s="48">
        <v>15</v>
      </c>
      <c r="C14" s="48">
        <v>0</v>
      </c>
      <c r="D14" s="48">
        <v>0</v>
      </c>
      <c r="E14" s="49">
        <f t="shared" si="0"/>
        <v>15</v>
      </c>
      <c r="F14" s="44">
        <f>+sales!M52-'red+assets'!E14</f>
        <v>10</v>
      </c>
      <c r="G14" s="76">
        <v>-280</v>
      </c>
      <c r="H14" s="35">
        <v>-511</v>
      </c>
    </row>
    <row r="15" spans="1:8" ht="16.5">
      <c r="A15" s="319" t="s">
        <v>52</v>
      </c>
      <c r="B15" s="48">
        <v>1745</v>
      </c>
      <c r="C15" s="48">
        <v>0</v>
      </c>
      <c r="D15" s="48">
        <v>0</v>
      </c>
      <c r="E15" s="49">
        <f t="shared" si="0"/>
        <v>1745</v>
      </c>
      <c r="F15" s="44">
        <f>+sales!M53-'red+assets'!E15</f>
        <v>1634</v>
      </c>
      <c r="G15" s="60">
        <v>15978</v>
      </c>
      <c r="H15" s="72">
        <v>21761</v>
      </c>
    </row>
    <row r="16" spans="1:8" ht="16.5" customHeight="1" thickBot="1">
      <c r="A16" s="322" t="s">
        <v>137</v>
      </c>
      <c r="B16" s="68">
        <v>12</v>
      </c>
      <c r="C16" s="68">
        <v>0</v>
      </c>
      <c r="D16" s="68">
        <v>0</v>
      </c>
      <c r="E16" s="50">
        <f t="shared" si="0"/>
        <v>12</v>
      </c>
      <c r="F16" s="69">
        <f>+sales!M54-'red+assets'!E16</f>
        <v>32</v>
      </c>
      <c r="G16" s="82">
        <v>197</v>
      </c>
      <c r="H16" s="70">
        <v>-315</v>
      </c>
    </row>
    <row r="17" spans="1:8" s="5" customFormat="1" ht="17.25" thickBot="1">
      <c r="A17" s="51" t="s">
        <v>22</v>
      </c>
      <c r="B17" s="46">
        <f aca="true" t="shared" si="1" ref="B17:H17">SUM(B6:B16)</f>
        <v>1793566</v>
      </c>
      <c r="C17" s="46">
        <f t="shared" si="1"/>
        <v>3003</v>
      </c>
      <c r="D17" s="52">
        <f t="shared" si="1"/>
        <v>652</v>
      </c>
      <c r="E17" s="45">
        <f t="shared" si="1"/>
        <v>1797221</v>
      </c>
      <c r="F17" s="46">
        <f t="shared" si="1"/>
        <v>142359</v>
      </c>
      <c r="G17" s="46">
        <f t="shared" si="1"/>
        <v>223653</v>
      </c>
      <c r="H17" s="36">
        <f t="shared" si="1"/>
        <v>379321</v>
      </c>
    </row>
    <row r="18" spans="2:7" s="5" customFormat="1" ht="16.5">
      <c r="B18" s="53"/>
      <c r="C18" s="53"/>
      <c r="D18" s="53"/>
      <c r="E18" s="53"/>
      <c r="F18" s="53"/>
      <c r="G18" s="54"/>
    </row>
    <row r="19" ht="16.5">
      <c r="A19" s="5" t="s">
        <v>23</v>
      </c>
    </row>
    <row r="20" spans="1:8" ht="16.5">
      <c r="A20" s="406" t="s">
        <v>160</v>
      </c>
      <c r="B20" s="406"/>
      <c r="C20" s="406"/>
      <c r="D20" s="406"/>
      <c r="E20" s="406"/>
      <c r="F20" s="406"/>
      <c r="G20" s="71"/>
      <c r="H20" s="32"/>
    </row>
    <row r="21" spans="1:7" ht="17.25" thickBot="1">
      <c r="A21" s="408" t="s">
        <v>57</v>
      </c>
      <c r="B21" s="408"/>
      <c r="C21" s="408"/>
      <c r="D21" s="408"/>
      <c r="E21" s="408"/>
      <c r="F21" s="37" t="s">
        <v>58</v>
      </c>
      <c r="G21" s="71"/>
    </row>
    <row r="22" spans="1:8" s="2" customFormat="1" ht="17.25" thickBot="1">
      <c r="A22" s="40"/>
      <c r="B22" s="23" t="s">
        <v>32</v>
      </c>
      <c r="C22" s="21" t="s">
        <v>33</v>
      </c>
      <c r="D22" s="22" t="s">
        <v>1</v>
      </c>
      <c r="E22" s="23" t="s">
        <v>22</v>
      </c>
      <c r="F22" s="31" t="s">
        <v>27</v>
      </c>
      <c r="G22" s="24"/>
      <c r="H22" s="24"/>
    </row>
    <row r="23" spans="1:9" ht="16.5">
      <c r="A23" s="320" t="s">
        <v>131</v>
      </c>
      <c r="B23" s="73">
        <v>526321</v>
      </c>
      <c r="C23" s="48">
        <v>159864</v>
      </c>
      <c r="D23" s="48">
        <v>3285</v>
      </c>
      <c r="E23" s="55">
        <f>SUM(B23:D23)</f>
        <v>689470</v>
      </c>
      <c r="F23" s="56">
        <v>29</v>
      </c>
      <c r="G23" s="84"/>
      <c r="H23" s="57"/>
      <c r="I23" s="26"/>
    </row>
    <row r="24" spans="1:9" ht="16.5">
      <c r="A24" s="319" t="s">
        <v>53</v>
      </c>
      <c r="B24" s="48">
        <v>0</v>
      </c>
      <c r="C24" s="48">
        <v>2705</v>
      </c>
      <c r="D24" s="48">
        <v>0</v>
      </c>
      <c r="E24" s="58">
        <f>SUM(B24:D24)</f>
        <v>2705</v>
      </c>
      <c r="F24" s="59" t="s">
        <v>65</v>
      </c>
      <c r="G24" s="84"/>
      <c r="H24" s="57"/>
      <c r="I24" s="26"/>
    </row>
    <row r="25" spans="1:9" ht="16.5">
      <c r="A25" s="319" t="s">
        <v>134</v>
      </c>
      <c r="B25" s="48">
        <f>714488-B26</f>
        <v>655083</v>
      </c>
      <c r="C25" s="48">
        <f>29250-C26</f>
        <v>29117</v>
      </c>
      <c r="D25" s="48">
        <v>465</v>
      </c>
      <c r="E25" s="58">
        <f>SUM(B25:D25)</f>
        <v>684665</v>
      </c>
      <c r="F25" s="59">
        <v>29</v>
      </c>
      <c r="G25" s="84"/>
      <c r="H25" s="57"/>
      <c r="I25" s="26"/>
    </row>
    <row r="26" spans="1:9" ht="16.5">
      <c r="A26" s="319" t="s">
        <v>135</v>
      </c>
      <c r="B26" s="48">
        <v>59405</v>
      </c>
      <c r="C26" s="48">
        <v>133</v>
      </c>
      <c r="D26" s="48">
        <v>0</v>
      </c>
      <c r="E26" s="58">
        <f>SUM(B26:D26)</f>
        <v>59538</v>
      </c>
      <c r="F26" s="59">
        <v>2</v>
      </c>
      <c r="G26" s="84"/>
      <c r="H26" s="57"/>
      <c r="I26" s="26"/>
    </row>
    <row r="27" spans="1:9" ht="16.5">
      <c r="A27" s="319" t="s">
        <v>50</v>
      </c>
      <c r="B27" s="48">
        <v>177702</v>
      </c>
      <c r="C27" s="48">
        <v>0</v>
      </c>
      <c r="D27" s="48">
        <v>0</v>
      </c>
      <c r="E27" s="58">
        <f aca="true" t="shared" si="2" ref="E27:E33">SUM(B27:D27)</f>
        <v>177702</v>
      </c>
      <c r="F27" s="59">
        <v>7</v>
      </c>
      <c r="G27" s="84"/>
      <c r="H27" s="57"/>
      <c r="I27" s="26"/>
    </row>
    <row r="28" spans="1:9" ht="16.5">
      <c r="A28" s="319" t="s">
        <v>136</v>
      </c>
      <c r="B28" s="48">
        <v>593546</v>
      </c>
      <c r="C28" s="48">
        <v>0</v>
      </c>
      <c r="D28" s="48">
        <v>0</v>
      </c>
      <c r="E28" s="58">
        <f>SUM(B28:D28)</f>
        <v>593546</v>
      </c>
      <c r="F28" s="59">
        <v>25</v>
      </c>
      <c r="G28" s="84"/>
      <c r="H28" s="57"/>
      <c r="I28" s="26"/>
    </row>
    <row r="29" spans="1:9" ht="16.5">
      <c r="A29" s="319" t="s">
        <v>49</v>
      </c>
      <c r="B29" s="73">
        <v>8002</v>
      </c>
      <c r="C29" s="73">
        <v>0</v>
      </c>
      <c r="D29" s="73">
        <v>0</v>
      </c>
      <c r="E29" s="58">
        <f t="shared" si="2"/>
        <v>8002</v>
      </c>
      <c r="F29" s="59" t="s">
        <v>65</v>
      </c>
      <c r="G29" s="84"/>
      <c r="H29" s="57"/>
      <c r="I29" s="26"/>
    </row>
    <row r="30" spans="1:9" ht="16.5">
      <c r="A30" s="319" t="s">
        <v>132</v>
      </c>
      <c r="B30" s="73">
        <v>82165</v>
      </c>
      <c r="C30" s="73">
        <v>4394</v>
      </c>
      <c r="D30" s="73">
        <v>0</v>
      </c>
      <c r="E30" s="58">
        <f t="shared" si="2"/>
        <v>86559</v>
      </c>
      <c r="F30" s="59">
        <v>4</v>
      </c>
      <c r="G30" s="84"/>
      <c r="H30" s="57"/>
      <c r="I30" s="26"/>
    </row>
    <row r="31" spans="1:9" ht="16.5">
      <c r="A31" s="319" t="s">
        <v>51</v>
      </c>
      <c r="B31" s="73">
        <v>4385</v>
      </c>
      <c r="C31" s="73">
        <v>0</v>
      </c>
      <c r="D31" s="73">
        <v>0</v>
      </c>
      <c r="E31" s="58">
        <f t="shared" si="2"/>
        <v>4385</v>
      </c>
      <c r="F31" s="59" t="s">
        <v>65</v>
      </c>
      <c r="G31" s="84"/>
      <c r="H31" s="57"/>
      <c r="I31" s="26"/>
    </row>
    <row r="32" spans="1:9" ht="16.5">
      <c r="A32" s="319" t="s">
        <v>52</v>
      </c>
      <c r="B32" s="73">
        <v>94863</v>
      </c>
      <c r="C32" s="73">
        <v>0</v>
      </c>
      <c r="D32" s="73">
        <v>0</v>
      </c>
      <c r="E32" s="58">
        <f t="shared" si="2"/>
        <v>94863</v>
      </c>
      <c r="F32" s="59">
        <v>4</v>
      </c>
      <c r="G32" s="84"/>
      <c r="H32" s="57"/>
      <c r="I32" s="25"/>
    </row>
    <row r="33" spans="1:9" ht="17.25" thickBot="1">
      <c r="A33" s="322" t="s">
        <v>137</v>
      </c>
      <c r="B33" s="68">
        <v>1699</v>
      </c>
      <c r="C33" s="68">
        <v>0</v>
      </c>
      <c r="D33" s="68">
        <v>0</v>
      </c>
      <c r="E33" s="60">
        <f t="shared" si="2"/>
        <v>1699</v>
      </c>
      <c r="F33" s="61" t="s">
        <v>65</v>
      </c>
      <c r="G33" s="84"/>
      <c r="H33" s="57"/>
      <c r="I33" s="25"/>
    </row>
    <row r="34" spans="1:8" s="5" customFormat="1" ht="21" customHeight="1" thickBot="1">
      <c r="A34" s="51" t="s">
        <v>22</v>
      </c>
      <c r="B34" s="46">
        <f>SUM(B23:B33)</f>
        <v>2203171</v>
      </c>
      <c r="C34" s="46">
        <f>SUM(C23:C33)</f>
        <v>196213</v>
      </c>
      <c r="D34" s="52">
        <f>SUM(D23:D33)</f>
        <v>3750</v>
      </c>
      <c r="E34" s="42">
        <f>SUM(E23:E33)</f>
        <v>2403134</v>
      </c>
      <c r="F34" s="43">
        <f>SUM(F23:F33)</f>
        <v>100</v>
      </c>
      <c r="G34" s="54"/>
      <c r="H34" s="54"/>
    </row>
    <row r="35" spans="1:7" s="5" customFormat="1" ht="16.5">
      <c r="A35" s="62" t="s">
        <v>4</v>
      </c>
      <c r="B35" s="4"/>
      <c r="C35" s="4"/>
      <c r="D35" s="4"/>
      <c r="E35" s="4"/>
      <c r="F35" s="4"/>
      <c r="G35" s="77"/>
    </row>
    <row r="36" spans="5:7" ht="16.5">
      <c r="E36" s="3"/>
      <c r="F36" s="3"/>
      <c r="G36" s="78"/>
    </row>
    <row r="37" spans="1:6" ht="17.25" thickBot="1">
      <c r="A37" s="5" t="s">
        <v>55</v>
      </c>
      <c r="B37" s="407" t="s">
        <v>161</v>
      </c>
      <c r="C37" s="407"/>
      <c r="D37" s="407"/>
      <c r="E37" s="407"/>
      <c r="F37" s="37" t="s">
        <v>59</v>
      </c>
    </row>
    <row r="38" spans="1:7" ht="82.5" customHeight="1" thickBot="1">
      <c r="A38" s="63"/>
      <c r="B38" s="331" t="s">
        <v>28</v>
      </c>
      <c r="C38" s="64" t="s">
        <v>25</v>
      </c>
      <c r="D38" s="331" t="s">
        <v>26</v>
      </c>
      <c r="E38" s="331" t="s">
        <v>162</v>
      </c>
      <c r="F38" s="331" t="s">
        <v>39</v>
      </c>
      <c r="G38" s="79"/>
    </row>
    <row r="39" spans="1:7" ht="19.5" customHeight="1" thickBot="1">
      <c r="A39" s="65" t="s">
        <v>29</v>
      </c>
      <c r="B39" s="330" t="s">
        <v>171</v>
      </c>
      <c r="C39" s="330">
        <v>62</v>
      </c>
      <c r="D39" s="330">
        <v>55</v>
      </c>
      <c r="E39" s="330">
        <v>3942</v>
      </c>
      <c r="F39" s="330">
        <v>3956</v>
      </c>
      <c r="G39" s="80"/>
    </row>
    <row r="40" spans="1:7" ht="16.5">
      <c r="A40" s="39" t="s">
        <v>64</v>
      </c>
      <c r="B40" s="66"/>
      <c r="C40" s="67"/>
      <c r="D40" s="67"/>
      <c r="E40" s="67"/>
      <c r="F40" s="67"/>
      <c r="G40" s="24"/>
    </row>
    <row r="41" spans="1:7" ht="16.5">
      <c r="A41" s="405" t="s">
        <v>172</v>
      </c>
      <c r="B41" s="405"/>
      <c r="C41" s="405"/>
      <c r="D41" s="405"/>
      <c r="E41" s="405"/>
      <c r="F41" s="405"/>
      <c r="G41" s="24"/>
    </row>
    <row r="42" spans="1:7" ht="37.5" customHeight="1">
      <c r="A42" s="405" t="s">
        <v>130</v>
      </c>
      <c r="B42" s="405"/>
      <c r="C42" s="405"/>
      <c r="D42" s="405"/>
      <c r="E42" s="405"/>
      <c r="F42" s="405"/>
      <c r="G42" s="81"/>
    </row>
    <row r="43" spans="1:7" ht="18.75" customHeight="1">
      <c r="A43" s="12"/>
      <c r="B43" s="12"/>
      <c r="C43" s="12"/>
      <c r="D43" s="12"/>
      <c r="E43" s="12"/>
      <c r="F43" s="12"/>
      <c r="G43" s="81"/>
    </row>
    <row r="44" spans="1:9" ht="16.5">
      <c r="A44" s="41"/>
      <c r="B44" s="38"/>
      <c r="C44" s="38"/>
      <c r="D44" s="38"/>
      <c r="E44" s="33"/>
      <c r="F44" s="33"/>
      <c r="H44" s="33"/>
      <c r="I44" s="33"/>
    </row>
  </sheetData>
  <sheetProtection/>
  <mergeCells count="7">
    <mergeCell ref="A3:H3"/>
    <mergeCell ref="A42:F42"/>
    <mergeCell ref="A20:F20"/>
    <mergeCell ref="B37:E37"/>
    <mergeCell ref="A4:G4"/>
    <mergeCell ref="A21:E21"/>
    <mergeCell ref="A41:F41"/>
  </mergeCells>
  <printOptions horizontalCentered="1"/>
  <pageMargins left="0.5905511811023623" right="0.3937007874015748" top="0.4724409448818898" bottom="0.35433070866141736" header="0.4724409448818898" footer="0.15748031496062992"/>
  <pageSetup horizontalDpi="600" verticalDpi="600" orientation="landscape" paperSize="9" scale="61" r:id="rId1"/>
  <headerFooter alignWithMargins="0">
    <oddFooter>&amp;LAMFI MONTHLY&amp;C
NOVEMBER 2018
&amp;R3/3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selection activeCell="F34" sqref="F34"/>
    </sheetView>
  </sheetViews>
  <sheetFormatPr defaultColWidth="9.140625" defaultRowHeight="12.75"/>
  <cols>
    <col min="2" max="2" width="56.28125" style="0" customWidth="1"/>
    <col min="3" max="3" width="15.00390625" style="0" customWidth="1"/>
    <col min="4" max="4" width="12.00390625" style="0" customWidth="1"/>
    <col min="5" max="5" width="58.57421875" style="0" customWidth="1"/>
    <col min="6" max="6" width="14.8515625" style="0" customWidth="1"/>
  </cols>
  <sheetData>
    <row r="1" spans="1:6" s="30" customFormat="1" ht="12.75">
      <c r="A1" s="278" t="s">
        <v>73</v>
      </c>
      <c r="B1" s="278"/>
      <c r="C1" s="279"/>
      <c r="D1" s="278"/>
      <c r="E1" s="278"/>
      <c r="F1" s="278"/>
    </row>
    <row r="2" spans="1:6" s="30" customFormat="1" ht="21" thickBot="1">
      <c r="A2" s="280"/>
      <c r="B2" s="412" t="s">
        <v>148</v>
      </c>
      <c r="C2" s="412"/>
      <c r="D2" s="412"/>
      <c r="E2" s="412"/>
      <c r="F2" s="281" t="s">
        <v>74</v>
      </c>
    </row>
    <row r="3" spans="1:6" s="30" customFormat="1" ht="19.5" customHeight="1">
      <c r="A3" s="413" t="s">
        <v>75</v>
      </c>
      <c r="B3" s="416" t="s">
        <v>76</v>
      </c>
      <c r="C3" s="409" t="s">
        <v>77</v>
      </c>
      <c r="D3" s="413" t="s">
        <v>75</v>
      </c>
      <c r="E3" s="413" t="s">
        <v>76</v>
      </c>
      <c r="F3" s="409" t="s">
        <v>77</v>
      </c>
    </row>
    <row r="4" spans="1:6" s="30" customFormat="1" ht="19.5" customHeight="1">
      <c r="A4" s="414"/>
      <c r="B4" s="417"/>
      <c r="C4" s="410"/>
      <c r="D4" s="414"/>
      <c r="E4" s="414"/>
      <c r="F4" s="410"/>
    </row>
    <row r="5" spans="1:6" s="30" customFormat="1" ht="19.5" customHeight="1" thickBot="1">
      <c r="A5" s="415"/>
      <c r="B5" s="418"/>
      <c r="C5" s="411"/>
      <c r="D5" s="415"/>
      <c r="E5" s="415"/>
      <c r="F5" s="411"/>
    </row>
    <row r="6" spans="1:6" s="30" customFormat="1" ht="15" customHeight="1">
      <c r="A6" s="282" t="s">
        <v>8</v>
      </c>
      <c r="B6" s="282" t="s">
        <v>42</v>
      </c>
      <c r="C6" s="283"/>
      <c r="D6" s="284" t="s">
        <v>78</v>
      </c>
      <c r="E6" s="282" t="s">
        <v>47</v>
      </c>
      <c r="F6" s="285"/>
    </row>
    <row r="7" spans="1:6" s="30" customFormat="1" ht="15" customHeight="1">
      <c r="A7" s="286" t="s">
        <v>79</v>
      </c>
      <c r="B7" s="287" t="s">
        <v>43</v>
      </c>
      <c r="C7" s="288"/>
      <c r="D7" s="329">
        <v>1</v>
      </c>
      <c r="E7" s="290" t="s">
        <v>80</v>
      </c>
      <c r="F7" s="291"/>
    </row>
    <row r="8" spans="1:6" s="30" customFormat="1" ht="15" customHeight="1">
      <c r="A8" s="327">
        <v>1</v>
      </c>
      <c r="B8" s="292" t="s">
        <v>81</v>
      </c>
      <c r="C8" s="291"/>
      <c r="D8" s="329">
        <v>2</v>
      </c>
      <c r="E8" s="292" t="s">
        <v>82</v>
      </c>
      <c r="F8" s="291"/>
    </row>
    <row r="9" spans="1:6" s="30" customFormat="1" ht="15" customHeight="1">
      <c r="A9" s="327">
        <f>A8+1</f>
        <v>2</v>
      </c>
      <c r="B9" s="292" t="s">
        <v>83</v>
      </c>
      <c r="C9" s="291"/>
      <c r="D9" s="329">
        <v>3</v>
      </c>
      <c r="E9" s="293" t="s">
        <v>84</v>
      </c>
      <c r="F9" s="291"/>
    </row>
    <row r="10" spans="1:6" s="30" customFormat="1" ht="15" customHeight="1">
      <c r="A10" s="327">
        <f>A9+1</f>
        <v>3</v>
      </c>
      <c r="B10" s="292" t="s">
        <v>85</v>
      </c>
      <c r="C10" s="291"/>
      <c r="D10" s="329">
        <v>4</v>
      </c>
      <c r="E10" s="290" t="s">
        <v>86</v>
      </c>
      <c r="F10" s="291"/>
    </row>
    <row r="11" spans="1:8" s="30" customFormat="1" ht="15" customHeight="1">
      <c r="A11" s="328">
        <v>4</v>
      </c>
      <c r="B11" s="292" t="s">
        <v>96</v>
      </c>
      <c r="C11" s="324"/>
      <c r="D11" s="329">
        <v>5</v>
      </c>
      <c r="E11" s="292" t="s">
        <v>149</v>
      </c>
      <c r="F11" s="291"/>
      <c r="H11" s="295"/>
    </row>
    <row r="12" spans="1:6" s="30" customFormat="1" ht="15" customHeight="1">
      <c r="A12" s="292"/>
      <c r="B12" s="287" t="s">
        <v>87</v>
      </c>
      <c r="C12" s="294">
        <f>SUM(C8:C11)</f>
        <v>0</v>
      </c>
      <c r="D12" s="289"/>
      <c r="E12" s="287" t="s">
        <v>88</v>
      </c>
      <c r="F12" s="294">
        <f>SUM(F7:F11)</f>
        <v>0</v>
      </c>
    </row>
    <row r="13" spans="1:6" s="30" customFormat="1" ht="15" customHeight="1">
      <c r="A13" s="292"/>
      <c r="B13" s="287"/>
      <c r="C13" s="291"/>
      <c r="D13" s="289"/>
      <c r="E13" s="287"/>
      <c r="F13" s="294"/>
    </row>
    <row r="14" spans="1:6" s="30" customFormat="1" ht="15" customHeight="1">
      <c r="A14" s="286" t="s">
        <v>78</v>
      </c>
      <c r="B14" s="287" t="s">
        <v>45</v>
      </c>
      <c r="C14" s="291"/>
      <c r="D14" s="296" t="s">
        <v>89</v>
      </c>
      <c r="E14" s="287" t="s">
        <v>43</v>
      </c>
      <c r="F14" s="291"/>
    </row>
    <row r="15" spans="1:6" s="30" customFormat="1" ht="15" customHeight="1">
      <c r="A15" s="327">
        <v>1</v>
      </c>
      <c r="B15" s="292" t="s">
        <v>163</v>
      </c>
      <c r="C15" s="291"/>
      <c r="D15" s="329">
        <v>1</v>
      </c>
      <c r="E15" s="292" t="s">
        <v>90</v>
      </c>
      <c r="F15" s="291"/>
    </row>
    <row r="16" spans="1:6" s="30" customFormat="1" ht="15" customHeight="1">
      <c r="A16" s="327">
        <v>2</v>
      </c>
      <c r="B16" s="292" t="s">
        <v>94</v>
      </c>
      <c r="C16" s="294"/>
      <c r="D16" s="329">
        <f>D15+1</f>
        <v>2</v>
      </c>
      <c r="E16" s="292" t="s">
        <v>92</v>
      </c>
      <c r="F16" s="297"/>
    </row>
    <row r="17" spans="1:6" s="30" customFormat="1" ht="15" customHeight="1">
      <c r="A17" s="327">
        <v>3</v>
      </c>
      <c r="B17" s="292" t="s">
        <v>98</v>
      </c>
      <c r="C17" s="291"/>
      <c r="D17" s="329">
        <f>D16+1</f>
        <v>3</v>
      </c>
      <c r="E17" s="292" t="s">
        <v>93</v>
      </c>
      <c r="F17" s="291"/>
    </row>
    <row r="18" spans="1:6" s="30" customFormat="1" ht="15" customHeight="1">
      <c r="A18" s="287"/>
      <c r="B18" s="287" t="s">
        <v>91</v>
      </c>
      <c r="C18" s="294">
        <f>SUM(C15:C17)</f>
        <v>0</v>
      </c>
      <c r="D18" s="329">
        <f>D17+1</f>
        <v>4</v>
      </c>
      <c r="E18" s="292" t="s">
        <v>95</v>
      </c>
      <c r="F18" s="291"/>
    </row>
    <row r="19" spans="2:6" s="30" customFormat="1" ht="15" customHeight="1">
      <c r="B19" s="336"/>
      <c r="D19" s="327">
        <f>D18+1</f>
        <v>5</v>
      </c>
      <c r="E19" s="293" t="s">
        <v>99</v>
      </c>
      <c r="F19" s="291"/>
    </row>
    <row r="20" spans="1:6" s="30" customFormat="1" ht="15" customHeight="1">
      <c r="A20" s="287"/>
      <c r="B20" s="287" t="s">
        <v>164</v>
      </c>
      <c r="C20" s="294">
        <f>C12+C18</f>
        <v>0</v>
      </c>
      <c r="D20" s="327"/>
      <c r="E20" s="287" t="s">
        <v>100</v>
      </c>
      <c r="F20" s="303">
        <f>SUM(F15:F19)</f>
        <v>0</v>
      </c>
    </row>
    <row r="21" spans="1:6" s="30" customFormat="1" ht="15" customHeight="1">
      <c r="A21" s="287"/>
      <c r="B21" s="287"/>
      <c r="C21" s="291"/>
      <c r="D21" s="289"/>
      <c r="E21" s="287"/>
      <c r="F21" s="303"/>
    </row>
    <row r="22" spans="1:6" s="30" customFormat="1" ht="15" customHeight="1">
      <c r="A22" s="287" t="s">
        <v>9</v>
      </c>
      <c r="B22" s="287" t="s">
        <v>102</v>
      </c>
      <c r="C22" s="294"/>
      <c r="D22" s="298" t="s">
        <v>101</v>
      </c>
      <c r="E22" s="287" t="s">
        <v>44</v>
      </c>
      <c r="F22" s="299"/>
    </row>
    <row r="23" spans="1:6" s="30" customFormat="1" ht="15" customHeight="1">
      <c r="A23" s="286"/>
      <c r="B23" s="287" t="s">
        <v>46</v>
      </c>
      <c r="C23" s="294"/>
      <c r="D23" s="329">
        <v>1</v>
      </c>
      <c r="E23" s="292" t="s">
        <v>103</v>
      </c>
      <c r="F23" s="299"/>
    </row>
    <row r="24" spans="1:6" s="30" customFormat="1" ht="15" customHeight="1">
      <c r="A24" s="327">
        <v>1</v>
      </c>
      <c r="B24" s="300" t="s">
        <v>104</v>
      </c>
      <c r="C24" s="291"/>
      <c r="D24" s="289"/>
      <c r="E24" s="287" t="s">
        <v>105</v>
      </c>
      <c r="F24" s="301">
        <f>F23</f>
        <v>0</v>
      </c>
    </row>
    <row r="25" spans="1:6" s="30" customFormat="1" ht="15" customHeight="1">
      <c r="A25" s="327">
        <v>2</v>
      </c>
      <c r="B25" s="292" t="s">
        <v>106</v>
      </c>
      <c r="C25" s="291"/>
      <c r="D25" s="289"/>
      <c r="E25" s="287"/>
      <c r="F25" s="301"/>
    </row>
    <row r="26" spans="1:6" s="30" customFormat="1" ht="15" customHeight="1">
      <c r="A26" s="286"/>
      <c r="B26" s="287" t="s">
        <v>107</v>
      </c>
      <c r="C26" s="294">
        <f>SUM(C24:C25)</f>
        <v>0</v>
      </c>
      <c r="D26" s="298" t="s">
        <v>108</v>
      </c>
      <c r="E26" s="287" t="s">
        <v>60</v>
      </c>
      <c r="F26" s="292"/>
    </row>
    <row r="27" spans="1:6" s="30" customFormat="1" ht="15" customHeight="1">
      <c r="A27" s="292"/>
      <c r="B27" s="292"/>
      <c r="C27" s="291"/>
      <c r="D27" s="329">
        <v>1</v>
      </c>
      <c r="E27" s="290" t="s">
        <v>109</v>
      </c>
      <c r="F27" s="291"/>
    </row>
    <row r="28" spans="1:6" s="30" customFormat="1" ht="15" customHeight="1">
      <c r="A28" s="287" t="s">
        <v>10</v>
      </c>
      <c r="B28" s="287" t="s">
        <v>11</v>
      </c>
      <c r="C28" s="291"/>
      <c r="D28" s="302"/>
      <c r="E28" s="287" t="s">
        <v>110</v>
      </c>
      <c r="F28" s="303">
        <f>F27</f>
        <v>0</v>
      </c>
    </row>
    <row r="29" spans="1:6" s="30" customFormat="1" ht="15" customHeight="1">
      <c r="A29" s="286" t="s">
        <v>79</v>
      </c>
      <c r="B29" s="287" t="s">
        <v>46</v>
      </c>
      <c r="C29" s="294"/>
      <c r="D29" s="302"/>
      <c r="E29" s="287"/>
      <c r="F29" s="303"/>
    </row>
    <row r="30" spans="1:6" s="30" customFormat="1" ht="15" customHeight="1">
      <c r="A30" s="327">
        <v>1</v>
      </c>
      <c r="B30" s="292" t="s">
        <v>145</v>
      </c>
      <c r="C30" s="291"/>
      <c r="D30" s="302"/>
      <c r="E30" s="287"/>
      <c r="F30" s="303"/>
    </row>
    <row r="31" spans="1:6" s="30" customFormat="1" ht="15" customHeight="1">
      <c r="A31" s="327">
        <f>A30+1</f>
        <v>2</v>
      </c>
      <c r="B31" s="300" t="s">
        <v>111</v>
      </c>
      <c r="C31" s="333"/>
      <c r="D31" s="304"/>
      <c r="E31" s="334" t="s">
        <v>112</v>
      </c>
      <c r="F31" s="335">
        <f>C50+F12+F20+F24+F28</f>
        <v>0</v>
      </c>
    </row>
    <row r="32" spans="1:6" s="30" customFormat="1" ht="15" customHeight="1">
      <c r="A32" s="327">
        <f aca="true" t="shared" si="0" ref="A32:A49">A31+1</f>
        <v>3</v>
      </c>
      <c r="B32" s="314" t="s">
        <v>129</v>
      </c>
      <c r="C32" s="291"/>
      <c r="D32" s="336"/>
      <c r="E32" s="336"/>
      <c r="F32" s="336"/>
    </row>
    <row r="33" spans="1:6" s="30" customFormat="1" ht="15" customHeight="1">
      <c r="A33" s="327">
        <f t="shared" si="0"/>
        <v>4</v>
      </c>
      <c r="B33" s="292" t="s">
        <v>97</v>
      </c>
      <c r="C33" s="291"/>
      <c r="D33" s="292"/>
      <c r="E33" s="287"/>
      <c r="F33" s="287"/>
    </row>
    <row r="34" spans="1:6" s="30" customFormat="1" ht="15" customHeight="1">
      <c r="A34" s="327">
        <f t="shared" si="0"/>
        <v>5</v>
      </c>
      <c r="B34" s="315" t="s">
        <v>113</v>
      </c>
      <c r="C34" s="313"/>
      <c r="D34" s="316"/>
      <c r="E34" s="286" t="s">
        <v>48</v>
      </c>
      <c r="F34" s="301">
        <f>C20+C26+F31</f>
        <v>0</v>
      </c>
    </row>
    <row r="35" spans="1:6" s="305" customFormat="1" ht="15" customHeight="1">
      <c r="A35" s="327">
        <f t="shared" si="0"/>
        <v>6</v>
      </c>
      <c r="B35" s="300" t="s">
        <v>114</v>
      </c>
      <c r="C35" s="313"/>
      <c r="D35" s="287"/>
      <c r="E35" s="287"/>
      <c r="F35" s="287"/>
    </row>
    <row r="36" spans="1:6" s="30" customFormat="1" ht="15" customHeight="1">
      <c r="A36" s="327">
        <f t="shared" si="0"/>
        <v>7</v>
      </c>
      <c r="B36" s="306" t="s">
        <v>115</v>
      </c>
      <c r="C36" s="313"/>
      <c r="D36" s="292"/>
      <c r="E36" s="287"/>
      <c r="F36" s="287"/>
    </row>
    <row r="37" spans="1:6" s="305" customFormat="1" ht="15" customHeight="1">
      <c r="A37" s="327">
        <f t="shared" si="0"/>
        <v>8</v>
      </c>
      <c r="B37" s="292" t="s">
        <v>116</v>
      </c>
      <c r="C37" s="291"/>
      <c r="D37" s="307"/>
      <c r="E37" s="287"/>
      <c r="F37" s="292"/>
    </row>
    <row r="38" spans="1:6" s="30" customFormat="1" ht="15" customHeight="1">
      <c r="A38" s="327">
        <f t="shared" si="0"/>
        <v>9</v>
      </c>
      <c r="B38" s="292" t="s">
        <v>117</v>
      </c>
      <c r="C38" s="291"/>
      <c r="D38" s="289"/>
      <c r="E38" s="292"/>
      <c r="F38" s="308"/>
    </row>
    <row r="39" spans="1:15" s="30" customFormat="1" ht="15" customHeight="1">
      <c r="A39" s="327">
        <f t="shared" si="0"/>
        <v>10</v>
      </c>
      <c r="B39" s="292" t="s">
        <v>118</v>
      </c>
      <c r="C39" s="291"/>
      <c r="D39" s="289"/>
      <c r="E39" s="309"/>
      <c r="F39" s="310"/>
      <c r="L39" s="295"/>
      <c r="M39" s="295"/>
      <c r="N39" s="295"/>
      <c r="O39" s="295"/>
    </row>
    <row r="40" spans="1:15" s="30" customFormat="1" ht="15" customHeight="1">
      <c r="A40" s="327">
        <f t="shared" si="0"/>
        <v>11</v>
      </c>
      <c r="B40" s="292" t="s">
        <v>119</v>
      </c>
      <c r="C40" s="291"/>
      <c r="D40" s="289"/>
      <c r="E40" s="292"/>
      <c r="F40" s="310"/>
      <c r="L40" s="295"/>
      <c r="M40" s="295"/>
      <c r="N40" s="295"/>
      <c r="O40" s="295"/>
    </row>
    <row r="41" spans="1:6" s="30" customFormat="1" ht="15" customHeight="1">
      <c r="A41" s="327">
        <f t="shared" si="0"/>
        <v>12</v>
      </c>
      <c r="B41" s="292" t="s">
        <v>120</v>
      </c>
      <c r="C41" s="291"/>
      <c r="D41" s="289"/>
      <c r="E41" s="292"/>
      <c r="F41" s="310"/>
    </row>
    <row r="42" spans="1:6" s="30" customFormat="1" ht="15" customHeight="1">
      <c r="A42" s="327">
        <f t="shared" si="0"/>
        <v>13</v>
      </c>
      <c r="B42" s="292" t="s">
        <v>121</v>
      </c>
      <c r="C42" s="291"/>
      <c r="D42" s="292"/>
      <c r="E42" s="292"/>
      <c r="F42" s="310"/>
    </row>
    <row r="43" spans="1:7" s="30" customFormat="1" ht="15" customHeight="1">
      <c r="A43" s="327">
        <f t="shared" si="0"/>
        <v>14</v>
      </c>
      <c r="B43" s="292" t="s">
        <v>143</v>
      </c>
      <c r="C43" s="291"/>
      <c r="D43" s="292"/>
      <c r="E43" s="292"/>
      <c r="F43" s="310"/>
      <c r="G43"/>
    </row>
    <row r="44" spans="1:6" s="30" customFormat="1" ht="15" customHeight="1">
      <c r="A44" s="327">
        <f t="shared" si="0"/>
        <v>15</v>
      </c>
      <c r="B44" s="292" t="s">
        <v>122</v>
      </c>
      <c r="C44" s="291"/>
      <c r="D44" s="287"/>
      <c r="E44" s="292"/>
      <c r="F44" s="310"/>
    </row>
    <row r="45" spans="1:6" s="30" customFormat="1" ht="15" customHeight="1">
      <c r="A45" s="327">
        <f t="shared" si="0"/>
        <v>16</v>
      </c>
      <c r="B45" s="292" t="s">
        <v>123</v>
      </c>
      <c r="C45" s="291"/>
      <c r="D45" s="292"/>
      <c r="E45" s="324"/>
      <c r="F45" s="324"/>
    </row>
    <row r="46" spans="1:6" s="30" customFormat="1" ht="15" customHeight="1">
      <c r="A46" s="327">
        <f t="shared" si="0"/>
        <v>17</v>
      </c>
      <c r="B46" s="292" t="s">
        <v>124</v>
      </c>
      <c r="C46" s="291"/>
      <c r="D46" s="292"/>
      <c r="E46" s="292"/>
      <c r="F46" s="292"/>
    </row>
    <row r="47" spans="1:6" s="30" customFormat="1" ht="15" customHeight="1">
      <c r="A47" s="327">
        <f t="shared" si="0"/>
        <v>18</v>
      </c>
      <c r="B47" s="292" t="s">
        <v>125</v>
      </c>
      <c r="C47" s="291"/>
      <c r="D47" s="292"/>
      <c r="E47" s="292"/>
      <c r="F47" s="292"/>
    </row>
    <row r="48" spans="1:6" s="305" customFormat="1" ht="15" customHeight="1">
      <c r="A48" s="327">
        <f t="shared" si="0"/>
        <v>19</v>
      </c>
      <c r="B48" s="292" t="s">
        <v>126</v>
      </c>
      <c r="C48" s="291"/>
      <c r="D48" s="292"/>
      <c r="E48" s="292"/>
      <c r="F48" s="292"/>
    </row>
    <row r="49" spans="1:6" s="30" customFormat="1" ht="15" customHeight="1">
      <c r="A49" s="327">
        <f t="shared" si="0"/>
        <v>20</v>
      </c>
      <c r="B49" s="292" t="s">
        <v>127</v>
      </c>
      <c r="C49" s="291"/>
      <c r="D49" s="332"/>
      <c r="E49" s="338"/>
      <c r="F49" s="339"/>
    </row>
    <row r="50" spans="1:6" s="30" customFormat="1" ht="12.75" customHeight="1" thickBot="1">
      <c r="A50" s="311"/>
      <c r="B50" s="312" t="s">
        <v>128</v>
      </c>
      <c r="C50" s="341">
        <f>SUM(C30:C49)</f>
        <v>0</v>
      </c>
      <c r="D50" s="340"/>
      <c r="E50" s="340"/>
      <c r="F50" s="340"/>
    </row>
    <row r="51" ht="12.75">
      <c r="E51" s="295"/>
    </row>
  </sheetData>
  <sheetProtection/>
  <mergeCells count="7">
    <mergeCell ref="F3:F5"/>
    <mergeCell ref="B2:E2"/>
    <mergeCell ref="A3:A5"/>
    <mergeCell ref="B3:B5"/>
    <mergeCell ref="C3:C5"/>
    <mergeCell ref="D3:D5"/>
    <mergeCell ref="E3:E5"/>
  </mergeCells>
  <hyperlinks>
    <hyperlink ref="B24"/>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oddFooter>&amp;L
AMFI MONTHLY
&amp;C
December 2018
&amp;R
4/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AMFI</dc:creator>
  <cp:keywords/>
  <dc:description/>
  <cp:lastModifiedBy>Simcy</cp:lastModifiedBy>
  <cp:lastPrinted>2018-12-07T07:14:57Z</cp:lastPrinted>
  <dcterms:created xsi:type="dcterms:W3CDTF">2003-05-20T17:13:58Z</dcterms:created>
  <dcterms:modified xsi:type="dcterms:W3CDTF">2018-12-07T07:16:36Z</dcterms:modified>
  <cp:category/>
  <cp:version/>
  <cp:contentType/>
  <cp:contentStatus/>
</cp:coreProperties>
</file>