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Admin\Desktop\MCR\May 25\"/>
    </mc:Choice>
  </mc:AlternateContent>
  <xr:revisionPtr revIDLastSave="0" documentId="13_ncr:1_{49CDB137-6EC2-4CEA-9A10-47CEABB1359D}" xr6:coauthVersionLast="47" xr6:coauthVersionMax="47" xr10:uidLastSave="{00000000-0000-0000-0000-000000000000}"/>
  <bookViews>
    <workbookView xWindow="-120" yWindow="-120" windowWidth="20730" windowHeight="11160" activeTab="1" xr2:uid="{97056F7B-E700-4B19-AD5C-DB97D6F8B780}"/>
  </bookViews>
  <sheets>
    <sheet name="May 25" sheetId="1" r:id="rId1"/>
    <sheet name="New Schemes" sheetId="2" r:id="rId2"/>
  </sheets>
  <definedNames>
    <definedName name="_xlnm.Print_Area" localSheetId="0">'May 25'!$A$1:$K$92</definedName>
    <definedName name="_xlnm.Print_Area" localSheetId="1">'New Schemes'!$A$1:$G$36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2" l="1"/>
  <c r="E22" i="2"/>
  <c r="D22" i="2"/>
  <c r="C22" i="2"/>
  <c r="B22" i="2"/>
  <c r="G21" i="2"/>
  <c r="F21" i="2"/>
  <c r="G20" i="2"/>
  <c r="G22" i="2" s="1"/>
  <c r="F20" i="2"/>
  <c r="F22" i="2" s="1"/>
  <c r="G18" i="2"/>
  <c r="F18" i="2"/>
  <c r="E18" i="2"/>
  <c r="D18" i="2"/>
  <c r="C18" i="2"/>
  <c r="B18" i="2"/>
  <c r="G17" i="2"/>
  <c r="F17" i="2"/>
  <c r="E15" i="2"/>
  <c r="E23" i="2" s="1"/>
  <c r="D15" i="2"/>
  <c r="D23" i="2" s="1"/>
  <c r="C15" i="2"/>
  <c r="B15" i="2"/>
  <c r="G14" i="2"/>
  <c r="F14" i="2"/>
  <c r="G13" i="2"/>
  <c r="G15" i="2" s="1"/>
  <c r="F13" i="2"/>
  <c r="F15" i="2" s="1"/>
  <c r="F23" i="2" s="1"/>
  <c r="G11" i="2"/>
  <c r="F11" i="2"/>
  <c r="C11" i="2"/>
  <c r="B11" i="2"/>
  <c r="B23" i="2" s="1"/>
  <c r="G10" i="2"/>
  <c r="F10" i="2"/>
  <c r="G23" i="2" l="1"/>
  <c r="K85" i="1" l="1"/>
  <c r="J85" i="1"/>
  <c r="I85" i="1"/>
  <c r="H85" i="1"/>
  <c r="G85" i="1"/>
  <c r="F85" i="1"/>
  <c r="E85" i="1"/>
  <c r="D85" i="1"/>
  <c r="C85" i="1"/>
  <c r="K76" i="1"/>
  <c r="J76" i="1"/>
  <c r="I76" i="1"/>
  <c r="H76" i="1"/>
  <c r="G76" i="1"/>
  <c r="F76" i="1"/>
  <c r="E76" i="1"/>
  <c r="D76" i="1"/>
  <c r="C76" i="1"/>
  <c r="K72" i="1"/>
  <c r="J72" i="1"/>
  <c r="I72" i="1"/>
  <c r="H72" i="1"/>
  <c r="G72" i="1"/>
  <c r="F72" i="1"/>
  <c r="E72" i="1"/>
  <c r="D72" i="1"/>
  <c r="C72" i="1"/>
  <c r="K67" i="1"/>
  <c r="J67" i="1"/>
  <c r="I67" i="1"/>
  <c r="H67" i="1"/>
  <c r="G67" i="1"/>
  <c r="F67" i="1"/>
  <c r="E67" i="1"/>
  <c r="D67" i="1"/>
  <c r="C67" i="1"/>
  <c r="K59" i="1"/>
  <c r="K87" i="1" s="1"/>
  <c r="J59" i="1"/>
  <c r="J87" i="1" s="1"/>
  <c r="I59" i="1"/>
  <c r="I87" i="1" s="1"/>
  <c r="H59" i="1"/>
  <c r="H87" i="1" s="1"/>
  <c r="G59" i="1"/>
  <c r="G87" i="1" s="1"/>
  <c r="F59" i="1"/>
  <c r="F87" i="1" s="1"/>
  <c r="E59" i="1"/>
  <c r="E87" i="1" s="1"/>
  <c r="D59" i="1"/>
  <c r="D87" i="1" s="1"/>
  <c r="C59" i="1"/>
  <c r="C87" i="1" s="1"/>
  <c r="K57" i="1"/>
  <c r="J57" i="1"/>
  <c r="I57" i="1"/>
  <c r="H57" i="1"/>
  <c r="G57" i="1"/>
  <c r="F57" i="1"/>
  <c r="E57" i="1"/>
  <c r="D57" i="1"/>
  <c r="C57" i="1"/>
  <c r="K50" i="1"/>
  <c r="J50" i="1"/>
  <c r="I50" i="1"/>
  <c r="H50" i="1"/>
  <c r="G50" i="1"/>
  <c r="F50" i="1"/>
  <c r="E50" i="1"/>
  <c r="D50" i="1"/>
  <c r="C50" i="1"/>
  <c r="K45" i="1"/>
  <c r="J45" i="1"/>
  <c r="I45" i="1"/>
  <c r="H45" i="1"/>
  <c r="G45" i="1"/>
  <c r="F45" i="1"/>
  <c r="E45" i="1"/>
  <c r="D45" i="1"/>
  <c r="C45" i="1"/>
  <c r="K36" i="1"/>
  <c r="J36" i="1"/>
  <c r="I36" i="1"/>
  <c r="H36" i="1"/>
  <c r="G36" i="1"/>
  <c r="F36" i="1"/>
  <c r="E36" i="1"/>
  <c r="D36" i="1"/>
  <c r="C36" i="1"/>
  <c r="K22" i="1"/>
  <c r="J22" i="1"/>
  <c r="I22" i="1"/>
  <c r="H22" i="1"/>
  <c r="G22" i="1"/>
  <c r="F22" i="1"/>
  <c r="E22" i="1"/>
  <c r="D22" i="1"/>
  <c r="C22" i="1"/>
</calcChain>
</file>

<file path=xl/sharedStrings.xml><?xml version="1.0" encoding="utf-8"?>
<sst xmlns="http://schemas.openxmlformats.org/spreadsheetml/2006/main" count="212" uniqueCount="129">
  <si>
    <t xml:space="preserve">Monthly Report for the month of May 2025 </t>
  </si>
  <si>
    <t xml:space="preserve">Sr </t>
  </si>
  <si>
    <t xml:space="preserve">Scheme Name </t>
  </si>
  <si>
    <t>No. of Schemes as on May 31, 2025</t>
  </si>
  <si>
    <t>No. of Folios as on May 31, 2025</t>
  </si>
  <si>
    <t>Funds Mobilized for the month of May 2025 (INR in crore)</t>
  </si>
  <si>
    <t>Net Inflow (+ve)/Outflow (-ve) for the month of May 2025 (INR in crore)</t>
  </si>
  <si>
    <t>Net Assets Under Management as on May 31, 2025 (INR in crore)</t>
  </si>
  <si>
    <t>Average Net Assets Under Management for the month May 2025 (INR in crore)</t>
  </si>
  <si>
    <t>No. of segregated portfolios created as on May 31, 2025</t>
  </si>
  <si>
    <t>Net Assets Under Management in segregated portfolio as on May 31, 2025 (INR in crore)</t>
  </si>
  <si>
    <t>A</t>
  </si>
  <si>
    <t>Open ended Schemes</t>
  </si>
  <si>
    <t>I</t>
  </si>
  <si>
    <t>Income/Debt Oriented Schemes</t>
  </si>
  <si>
    <t>i</t>
  </si>
  <si>
    <t>Overnight Fund</t>
  </si>
  <si>
    <t>ii</t>
  </si>
  <si>
    <t>Liquid Fund</t>
  </si>
  <si>
    <t>iii</t>
  </si>
  <si>
    <t>Ultra Short Duration Fund</t>
  </si>
  <si>
    <t>iv</t>
  </si>
  <si>
    <t>Low Duration Fund</t>
  </si>
  <si>
    <t>v</t>
  </si>
  <si>
    <t>Money Market Fund</t>
  </si>
  <si>
    <t>vi</t>
  </si>
  <si>
    <t>Short Duration Fund</t>
  </si>
  <si>
    <t>vii</t>
  </si>
  <si>
    <t>Medium Duration Fund</t>
  </si>
  <si>
    <t>viii</t>
  </si>
  <si>
    <t>Medium to Long Duration Fund</t>
  </si>
  <si>
    <t>ix</t>
  </si>
  <si>
    <t>Long Duration Fund</t>
  </si>
  <si>
    <t>x</t>
  </si>
  <si>
    <t>Dynamic Bond Fund</t>
  </si>
  <si>
    <t>xi</t>
  </si>
  <si>
    <t>Corporate Bond Fund</t>
  </si>
  <si>
    <t>xii</t>
  </si>
  <si>
    <t>Credit Risk Fund</t>
  </si>
  <si>
    <t>xiii</t>
  </si>
  <si>
    <t>Banking and PSU Fund</t>
  </si>
  <si>
    <t>xiv</t>
  </si>
  <si>
    <t>Gilt Fund</t>
  </si>
  <si>
    <t>xv</t>
  </si>
  <si>
    <t>Gilt Fund with 10 year constant duration</t>
  </si>
  <si>
    <t>xvi</t>
  </si>
  <si>
    <t>Floater Fund</t>
  </si>
  <si>
    <t/>
  </si>
  <si>
    <t>Sub Total - I (i+ii+iii+iv+v+vi+vii+viii+ix+x+xi+xii+xiii+xiv+xv+xvi)</t>
  </si>
  <si>
    <t>II</t>
  </si>
  <si>
    <t>Growth/Equity Oriented Schemes</t>
  </si>
  <si>
    <t>Multi Cap Fund</t>
  </si>
  <si>
    <t>Large Cap Fund</t>
  </si>
  <si>
    <t>Large &amp; Mid Cap Fund</t>
  </si>
  <si>
    <t>Mid Cap Fund</t>
  </si>
  <si>
    <t>Small Cap Fund</t>
  </si>
  <si>
    <t>Dividend Yield Fund</t>
  </si>
  <si>
    <t>Value Fund/Contra Fund</t>
  </si>
  <si>
    <t>Focused Fund</t>
  </si>
  <si>
    <t>Sectoral/Thematic Funds</t>
  </si>
  <si>
    <t>ELSS</t>
  </si>
  <si>
    <t>Flexi Cap Fund</t>
  </si>
  <si>
    <t>Sub Total - II (i+ii+iii+iv+v+vi+vii+viii+ix+x+xi)</t>
  </si>
  <si>
    <t>III</t>
  </si>
  <si>
    <t>Hybrid Schemes</t>
  </si>
  <si>
    <t>Conservative Hybrid Fund</t>
  </si>
  <si>
    <t>Balanced Hybrid Fund/Aggressive Hybrid Fund</t>
  </si>
  <si>
    <t>Dynamic Asset Allocation/Balanced Advantage Fund</t>
  </si>
  <si>
    <t>Multi Asset Allocation Fund</t>
  </si>
  <si>
    <t>Arbitrage Fund</t>
  </si>
  <si>
    <t>Equity Savings Fund</t>
  </si>
  <si>
    <t>Sub Total - III (i+ii+iii+iv+v+vi)</t>
  </si>
  <si>
    <t>IV</t>
  </si>
  <si>
    <t>Solution Oriented Schemes</t>
  </si>
  <si>
    <t>Retirement Fund</t>
  </si>
  <si>
    <t>Childrens Fund</t>
  </si>
  <si>
    <t>Sub Total - IV (i+ii)</t>
  </si>
  <si>
    <t>V</t>
  </si>
  <si>
    <t>Other Schemes</t>
  </si>
  <si>
    <t>Index Funds</t>
  </si>
  <si>
    <t>GOLD ETF</t>
  </si>
  <si>
    <t>Other ETFs</t>
  </si>
  <si>
    <t>Fund of funds investing overseas</t>
  </si>
  <si>
    <t>Sub Total - V (i+ii+iii+iv)</t>
  </si>
  <si>
    <t>Total A-Open ended Schemes</t>
  </si>
  <si>
    <t>B</t>
  </si>
  <si>
    <t>Close Ended Schemes</t>
  </si>
  <si>
    <t>Fixed Term Plan</t>
  </si>
  <si>
    <t>Capital Protection Oriented Schemes</t>
  </si>
  <si>
    <t>Infrastructure Debt Fund</t>
  </si>
  <si>
    <t>Other Debt Scheme</t>
  </si>
  <si>
    <t>Sub Total (i+ii+iii+iv)</t>
  </si>
  <si>
    <t>Other Equity Schemes</t>
  </si>
  <si>
    <t>Sub Total (i+ii)</t>
  </si>
  <si>
    <t>Total B -Close ended Schemes</t>
  </si>
  <si>
    <t>C</t>
  </si>
  <si>
    <t>Interval Schemes</t>
  </si>
  <si>
    <t>Total C Interval Schemes</t>
  </si>
  <si>
    <t>Grand Total</t>
  </si>
  <si>
    <t>Repurchase/ Redemption for the month of May 2025 (INR in crore)</t>
  </si>
  <si>
    <t xml:space="preserve">NEW SCHEMES LAUNCHED DURING MAY 2025 (ALLOTMENT COMPLETED)     </t>
  </si>
  <si>
    <t xml:space="preserve"> (Rs. in Crore)</t>
  </si>
  <si>
    <t>Open End</t>
  </si>
  <si>
    <t>Close End</t>
  </si>
  <si>
    <t>Total</t>
  </si>
  <si>
    <t>No. of Schemes</t>
  </si>
  <si>
    <t>Funds mobilized</t>
  </si>
  <si>
    <t>A. Income/Debt Oriented Schemes</t>
  </si>
  <si>
    <t>Subtotal "A"</t>
  </si>
  <si>
    <t>B. Growth/Equity Oriented Schemes</t>
  </si>
  <si>
    <t>Subtotal "B"</t>
  </si>
  <si>
    <t>C. Hybrid Schemes</t>
  </si>
  <si>
    <t>Subtotal "C"</t>
  </si>
  <si>
    <t>D. Other Schemes</t>
  </si>
  <si>
    <t>Subtotal "D"</t>
  </si>
  <si>
    <t>Total A + B + C + D</t>
  </si>
  <si>
    <t xml:space="preserve">*NEW SCHEMES LAUNCHED : </t>
  </si>
  <si>
    <t>Open End Schemes</t>
  </si>
  <si>
    <t>GROWW GILT FUND</t>
  </si>
  <si>
    <t>UTI Multi Cap Fund</t>
  </si>
  <si>
    <t>ICICI Prudential Quality Fund; Motilal Oswal Infrastructure Fund</t>
  </si>
  <si>
    <t>Canara Robeco Multi Asset Allocation Fund</t>
  </si>
  <si>
    <t>Angel One Nifty 50 Index Fund; Bajaj Finserv Nifty Next 50 Index Fund; Bajaj Finserv Nifty 50 Index Fund; Edelweiss BSE Internet Economy Index Fund; HDFC CRISIL-IBX Financial Services 3-6 Months Debt Index Fund; NIPPON INDIA NIFTY 500 LOW VOLATILITY 50 INDEX FUND; NIPPON INDIA NIFTY 500 QUALITY 50 INDEX FUND</t>
  </si>
  <si>
    <t xml:space="preserve"> Angel One Nifty 50 ETF; GROWW SILVER ETF; Mirae Asset Nifty50 Equal Weight ETF; Motilal Oswal Nifty 50 Equal Weight ETF; Motilal Oswal Nifty Next 50 ETF; Motilal Oswal BSE India Infrastructure ETF; Motilal Oswal Nifty India Manufacturing ETF</t>
  </si>
  <si>
    <t>Released on 10-Jun-2025</t>
  </si>
  <si>
    <t>** Data in respect Fund of Funds Domestic is shown for information only. The same is included in the respective underlying schemes.</t>
  </si>
  <si>
    <t>Fund of Funds Scheme (Domestic) **</t>
  </si>
  <si>
    <t>##  102</t>
  </si>
  <si>
    <t>## Include NFOs - BARODA BNP PARIBAS INCOME PLUS ARBITRAGE ACTIVE FUND OF FUNDS, BARODA BNP PARIBAS  MULTI ASSET ACTIVE FOF, DSP Silver ETF Fund of Fund, GROWW SILVER ETF FOF, SBI Income Plus Arbitrage Active FOF and Tata Income Plus Arbitrage Active FOF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</si>
</sst>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26">
    <font>
      <sz val="11"/>
      <color theme="1"/>
      <name val="Calibri"/>
      <family val="2"/>
    </font>
    <font>
      <sz val="11"/>
      <color theme="1"/>
      <name val="Calibri"/>
      <family val="2"/>
    </font>
    <font>
      <sz val="18"/>
      <color theme="3"/>
      <name val="Aptos Display"/>
      <family val="2"/>
      <scheme val="major"/>
    </font>
    <font>
      <b/>
      <sz val="15"/>
      <color theme="3"/>
      <name val="Calibri"/>
      <family val="2"/>
    </font>
    <font>
      <b/>
      <sz val="13"/>
      <color theme="3"/>
      <name val="Calibri"/>
      <family val="2"/>
    </font>
    <font>
      <b/>
      <sz val="11"/>
      <color theme="3"/>
      <name val="Calibri"/>
      <family val="2"/>
    </font>
    <font>
      <sz val="11"/>
      <color rgb="FF006100"/>
      <name val="Calibri"/>
      <family val="2"/>
    </font>
    <font>
      <sz val="11"/>
      <color rgb="FF9C0006"/>
      <name val="Calibri"/>
      <family val="2"/>
    </font>
    <font>
      <sz val="11"/>
      <color rgb="FF9C5700"/>
      <name val="Calibri"/>
      <family val="2"/>
    </font>
    <font>
      <sz val="11"/>
      <color rgb="FF3F3F76"/>
      <name val="Calibri"/>
      <family val="2"/>
    </font>
    <font>
      <b/>
      <sz val="11"/>
      <color rgb="FF3F3F3F"/>
      <name val="Calibri"/>
      <family val="2"/>
    </font>
    <font>
      <b/>
      <sz val="11"/>
      <color rgb="FFFA7D00"/>
      <name val="Calibri"/>
      <family val="2"/>
    </font>
    <font>
      <sz val="11"/>
      <color rgb="FFFA7D00"/>
      <name val="Calibri"/>
      <family val="2"/>
    </font>
    <font>
      <b/>
      <sz val="11"/>
      <color theme="0"/>
      <name val="Calibri"/>
      <family val="2"/>
    </font>
    <font>
      <sz val="11"/>
      <color rgb="FFFF0000"/>
      <name val="Calibri"/>
      <family val="2"/>
    </font>
    <font>
      <i/>
      <sz val="11"/>
      <color rgb="FF7F7F7F"/>
      <name val="Calibri"/>
      <family val="2"/>
    </font>
    <font>
      <b/>
      <sz val="11"/>
      <color theme="1"/>
      <name val="Calibri"/>
      <family val="2"/>
    </font>
    <font>
      <sz val="11"/>
      <color theme="0"/>
      <name val="Calibri"/>
      <family val="2"/>
    </font>
    <font>
      <sz val="11"/>
      <name val="Calibri"/>
    </font>
    <font>
      <b/>
      <sz val="12"/>
      <name val="Calibri"/>
    </font>
    <font>
      <b/>
      <sz val="11"/>
      <name val="Calibri"/>
    </font>
    <font>
      <sz val="11"/>
      <name val="Calibri"/>
      <family val="2"/>
    </font>
    <font>
      <b/>
      <sz val="11"/>
      <name val="Calibri"/>
      <family val="2"/>
    </font>
    <font>
      <sz val="10"/>
      <color theme="1"/>
      <name val="Zurich BT"/>
    </font>
    <font>
      <b/>
      <sz val="9"/>
      <name val="Calibri"/>
      <family val="2"/>
    </font>
    <font>
      <i/>
      <sz val="8"/>
      <color theme="1"/>
      <name val="Aptos Narrow"/>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CCFF"/>
        <bgColor indexed="64"/>
      </patternFill>
    </fill>
    <fill>
      <patternFill patternType="solid">
        <fgColor rgb="FFF8CBAD"/>
        <bgColor indexed="64"/>
      </patternFill>
    </fill>
    <fill>
      <patternFill patternType="solid">
        <fgColor rgb="FFFFE699"/>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3">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68">
    <xf numFmtId="0" fontId="0" fillId="0" borderId="0" xfId="0"/>
    <xf numFmtId="0" fontId="18" fillId="0" borderId="0" xfId="0" applyFont="1" applyAlignment="1">
      <alignment vertical="top" wrapText="1"/>
    </xf>
    <xf numFmtId="0" fontId="19" fillId="33" borderId="10" xfId="0" applyFont="1" applyFill="1" applyBorder="1" applyAlignment="1">
      <alignment horizontal="center" vertical="center" wrapText="1"/>
    </xf>
    <xf numFmtId="0" fontId="19" fillId="33" borderId="10" xfId="0" applyFont="1" applyFill="1" applyBorder="1" applyAlignment="1">
      <alignment horizontal="left" vertical="center"/>
    </xf>
    <xf numFmtId="0" fontId="18" fillId="0" borderId="10" xfId="0" applyFont="1" applyBorder="1" applyAlignment="1">
      <alignment vertical="top" wrapText="1"/>
    </xf>
    <xf numFmtId="0" fontId="20" fillId="0" borderId="10" xfId="0" applyFont="1" applyBorder="1" applyAlignment="1">
      <alignment horizontal="center" vertical="center"/>
    </xf>
    <xf numFmtId="0" fontId="20" fillId="0" borderId="10" xfId="0" applyFont="1" applyBorder="1" applyAlignment="1">
      <alignment horizontal="left" vertical="center"/>
    </xf>
    <xf numFmtId="0" fontId="20" fillId="34" borderId="10" xfId="0" applyFont="1" applyFill="1" applyBorder="1" applyAlignment="1">
      <alignment horizontal="left" vertical="center"/>
    </xf>
    <xf numFmtId="0" fontId="20" fillId="35" borderId="10" xfId="0" applyFont="1" applyFill="1" applyBorder="1" applyAlignment="1">
      <alignment horizontal="left" vertical="center"/>
    </xf>
    <xf numFmtId="43" fontId="20" fillId="0" borderId="10" xfId="1" applyFont="1" applyFill="1" applyBorder="1" applyAlignment="1">
      <alignment horizontal="right" vertical="center"/>
    </xf>
    <xf numFmtId="43" fontId="20" fillId="34" borderId="10" xfId="1" applyFont="1" applyFill="1" applyBorder="1" applyAlignment="1">
      <alignment horizontal="right" vertical="center"/>
    </xf>
    <xf numFmtId="43" fontId="18" fillId="0" borderId="10" xfId="1" applyFont="1" applyBorder="1" applyAlignment="1">
      <alignment vertical="top" wrapText="1"/>
    </xf>
    <xf numFmtId="43" fontId="20" fillId="35" borderId="10" xfId="1" applyFont="1" applyFill="1" applyBorder="1" applyAlignment="1">
      <alignment horizontal="right" vertical="center"/>
    </xf>
    <xf numFmtId="164" fontId="20" fillId="0" borderId="10" xfId="1" applyNumberFormat="1" applyFont="1" applyFill="1" applyBorder="1" applyAlignment="1">
      <alignment horizontal="right" vertical="center"/>
    </xf>
    <xf numFmtId="164" fontId="20" fillId="34" borderId="10" xfId="1" applyNumberFormat="1" applyFont="1" applyFill="1" applyBorder="1" applyAlignment="1">
      <alignment horizontal="right" vertical="center"/>
    </xf>
    <xf numFmtId="164" fontId="18" fillId="0" borderId="10" xfId="1" applyNumberFormat="1" applyFont="1" applyBorder="1" applyAlignment="1">
      <alignment vertical="top" wrapText="1"/>
    </xf>
    <xf numFmtId="164" fontId="20" fillId="35" borderId="10" xfId="1" applyNumberFormat="1" applyFont="1" applyFill="1" applyBorder="1" applyAlignment="1">
      <alignment horizontal="right" vertical="center"/>
    </xf>
    <xf numFmtId="164" fontId="18" fillId="0" borderId="0" xfId="0" applyNumberFormat="1" applyFont="1" applyAlignment="1">
      <alignment vertical="top" wrapText="1"/>
    </xf>
    <xf numFmtId="0" fontId="20" fillId="34" borderId="10" xfId="0" applyFont="1" applyFill="1" applyBorder="1" applyAlignment="1">
      <alignment horizontal="left" vertical="center" wrapText="1"/>
    </xf>
    <xf numFmtId="0" fontId="21" fillId="0" borderId="10" xfId="0" applyFont="1" applyBorder="1" applyAlignment="1">
      <alignment horizontal="center" vertical="center"/>
    </xf>
    <xf numFmtId="0" fontId="21" fillId="0" borderId="10" xfId="0" applyFont="1" applyBorder="1" applyAlignment="1">
      <alignment horizontal="left" vertical="center"/>
    </xf>
    <xf numFmtId="164" fontId="21" fillId="0" borderId="10" xfId="1" applyNumberFormat="1" applyFont="1" applyFill="1" applyBorder="1" applyAlignment="1">
      <alignment horizontal="right" vertical="center"/>
    </xf>
    <xf numFmtId="43" fontId="21" fillId="0" borderId="10" xfId="1" applyFont="1" applyFill="1" applyBorder="1" applyAlignment="1">
      <alignment horizontal="right" vertical="center"/>
    </xf>
    <xf numFmtId="0" fontId="21" fillId="0" borderId="0" xfId="0" applyFont="1" applyAlignment="1">
      <alignment vertical="top" wrapText="1"/>
    </xf>
    <xf numFmtId="0" fontId="21" fillId="0" borderId="10" xfId="0" applyFont="1" applyBorder="1" applyAlignment="1">
      <alignment vertical="top" wrapText="1"/>
    </xf>
    <xf numFmtId="164" fontId="21" fillId="0" borderId="10" xfId="1" applyNumberFormat="1" applyFont="1" applyBorder="1" applyAlignment="1">
      <alignment vertical="top" wrapText="1"/>
    </xf>
    <xf numFmtId="43" fontId="21" fillId="0" borderId="10" xfId="1" applyFont="1" applyBorder="1" applyAlignment="1">
      <alignment vertical="top" wrapText="1"/>
    </xf>
    <xf numFmtId="0" fontId="16" fillId="0" borderId="0" xfId="0" applyFont="1"/>
    <xf numFmtId="164" fontId="0" fillId="0" borderId="0" xfId="1" applyNumberFormat="1" applyFont="1" applyFill="1"/>
    <xf numFmtId="164" fontId="22" fillId="0" borderId="0" xfId="1" applyNumberFormat="1" applyFont="1" applyFill="1" applyAlignment="1">
      <alignment horizontal="center"/>
    </xf>
    <xf numFmtId="0" fontId="0" fillId="0" borderId="10" xfId="0" applyBorder="1"/>
    <xf numFmtId="0" fontId="0" fillId="0" borderId="10" xfId="0" applyBorder="1" applyAlignment="1">
      <alignment horizontal="center" vertical="top" wrapText="1"/>
    </xf>
    <xf numFmtId="164" fontId="16" fillId="0" borderId="10" xfId="1" applyNumberFormat="1" applyFont="1" applyFill="1" applyBorder="1" applyAlignment="1">
      <alignment horizontal="center" vertical="top" wrapText="1"/>
    </xf>
    <xf numFmtId="0" fontId="0" fillId="0" borderId="0" xfId="0" applyAlignment="1">
      <alignment horizontal="center"/>
    </xf>
    <xf numFmtId="0" fontId="22" fillId="0" borderId="10" xfId="0" applyFont="1" applyBorder="1" applyAlignment="1">
      <alignment horizontal="left" vertical="center" wrapText="1"/>
    </xf>
    <xf numFmtId="164" fontId="1" fillId="0" borderId="10" xfId="1" applyNumberFormat="1" applyFont="1" applyFill="1" applyBorder="1" applyAlignment="1">
      <alignment horizontal="center" vertical="top" wrapText="1"/>
    </xf>
    <xf numFmtId="0" fontId="16" fillId="0" borderId="10" xfId="0" applyFont="1" applyBorder="1" applyAlignment="1">
      <alignment vertical="top" wrapText="1"/>
    </xf>
    <xf numFmtId="164" fontId="0" fillId="0" borderId="10" xfId="1" quotePrefix="1" applyNumberFormat="1" applyFont="1" applyFill="1" applyBorder="1" applyAlignment="1">
      <alignment horizontal="right"/>
    </xf>
    <xf numFmtId="164" fontId="0" fillId="0" borderId="10" xfId="1" applyNumberFormat="1" applyFont="1" applyFill="1" applyBorder="1" applyAlignment="1">
      <alignment horizontal="right" vertical="top" wrapText="1"/>
    </xf>
    <xf numFmtId="164" fontId="16" fillId="0" borderId="10" xfId="1" applyNumberFormat="1" applyFont="1" applyFill="1" applyBorder="1" applyAlignment="1">
      <alignment horizontal="right" vertical="top" wrapText="1"/>
    </xf>
    <xf numFmtId="0" fontId="16" fillId="0" borderId="0" xfId="0" applyFont="1" applyAlignment="1">
      <alignment vertical="center"/>
    </xf>
    <xf numFmtId="0" fontId="23" fillId="0" borderId="11" xfId="0" applyFont="1" applyBorder="1" applyAlignment="1">
      <alignment horizontal="left" vertical="top"/>
    </xf>
    <xf numFmtId="164" fontId="16" fillId="0" borderId="10" xfId="0" applyNumberFormat="1" applyFont="1" applyBorder="1"/>
    <xf numFmtId="3" fontId="0" fillId="0" borderId="10" xfId="0" applyNumberFormat="1" applyBorder="1"/>
    <xf numFmtId="164" fontId="0" fillId="0" borderId="10" xfId="1" applyNumberFormat="1" applyFont="1" applyFill="1" applyBorder="1" applyAlignment="1">
      <alignment horizontal="center" vertical="top" wrapText="1"/>
    </xf>
    <xf numFmtId="164" fontId="16" fillId="0" borderId="10" xfId="1" quotePrefix="1" applyNumberFormat="1" applyFont="1" applyFill="1" applyBorder="1" applyAlignment="1">
      <alignment horizontal="right"/>
    </xf>
    <xf numFmtId="0" fontId="16" fillId="0" borderId="10" xfId="0" applyFont="1" applyBorder="1"/>
    <xf numFmtId="164" fontId="0" fillId="0" borderId="10" xfId="1" applyNumberFormat="1" applyFont="1" applyFill="1" applyBorder="1" applyAlignment="1">
      <alignment horizontal="right"/>
    </xf>
    <xf numFmtId="0" fontId="0" fillId="0" borderId="10" xfId="0" applyBorder="1" applyAlignment="1">
      <alignment horizontal="left" vertical="top"/>
    </xf>
    <xf numFmtId="0" fontId="22" fillId="0" borderId="0" xfId="0" applyFont="1"/>
    <xf numFmtId="0" fontId="16" fillId="0" borderId="10" xfId="0" applyFont="1" applyBorder="1" applyAlignment="1">
      <alignment horizontal="left" vertical="center"/>
    </xf>
    <xf numFmtId="0" fontId="0" fillId="0" borderId="10" xfId="0" applyBorder="1" applyAlignment="1">
      <alignment vertical="center"/>
    </xf>
    <xf numFmtId="0" fontId="0" fillId="0" borderId="10" xfId="0" applyBorder="1" applyAlignment="1">
      <alignment horizontal="left" vertical="center"/>
    </xf>
    <xf numFmtId="0" fontId="19" fillId="33" borderId="10" xfId="0" applyFont="1" applyFill="1" applyBorder="1" applyAlignment="1">
      <alignment horizontal="center" vertical="center" wrapText="1"/>
    </xf>
    <xf numFmtId="0" fontId="0" fillId="0" borderId="10" xfId="0" applyBorder="1" applyAlignment="1">
      <alignment horizontal="left" vertical="top" wrapText="1"/>
    </xf>
    <xf numFmtId="164" fontId="22" fillId="0" borderId="10" xfId="1" applyNumberFormat="1" applyFont="1" applyFill="1" applyBorder="1" applyAlignment="1">
      <alignment horizontal="left" vertical="top" wrapText="1"/>
    </xf>
    <xf numFmtId="0" fontId="21" fillId="0" borderId="12" xfId="1" applyNumberFormat="1" applyFont="1" applyFill="1" applyBorder="1" applyAlignment="1">
      <alignment horizontal="left" vertical="top" wrapText="1"/>
    </xf>
    <xf numFmtId="0" fontId="21" fillId="0" borderId="13" xfId="1" applyNumberFormat="1" applyFont="1" applyFill="1" applyBorder="1" applyAlignment="1">
      <alignment horizontal="left" vertical="top" wrapText="1"/>
    </xf>
    <xf numFmtId="0" fontId="21" fillId="0" borderId="14" xfId="1" applyNumberFormat="1" applyFont="1" applyFill="1" applyBorder="1" applyAlignment="1">
      <alignment horizontal="left" vertical="top" wrapText="1"/>
    </xf>
    <xf numFmtId="164" fontId="21" fillId="0" borderId="15" xfId="1" applyNumberFormat="1" applyFont="1" applyFill="1" applyBorder="1" applyAlignment="1">
      <alignment vertical="top" wrapText="1"/>
    </xf>
    <xf numFmtId="164" fontId="21" fillId="0" borderId="15" xfId="1" applyNumberFormat="1" applyFont="1" applyFill="1" applyBorder="1" applyAlignment="1">
      <alignment horizontal="left" vertical="top" wrapText="1"/>
    </xf>
    <xf numFmtId="164" fontId="21" fillId="0" borderId="10" xfId="1" applyNumberFormat="1" applyFont="1" applyFill="1" applyBorder="1" applyAlignment="1">
      <alignment horizontal="left" vertical="top" wrapText="1"/>
    </xf>
    <xf numFmtId="164" fontId="16" fillId="0" borderId="10" xfId="1" applyNumberFormat="1" applyFont="1" applyFill="1" applyBorder="1" applyAlignment="1">
      <alignment horizontal="center"/>
    </xf>
    <xf numFmtId="164" fontId="0" fillId="0" borderId="10" xfId="1" applyNumberFormat="1" applyFont="1" applyFill="1" applyBorder="1" applyAlignment="1">
      <alignment horizontal="left" vertical="top" wrapText="1"/>
    </xf>
    <xf numFmtId="0" fontId="19" fillId="0" borderId="10" xfId="0" applyFont="1" applyFill="1" applyBorder="1" applyAlignment="1">
      <alignment horizontal="center" vertical="center" wrapText="1"/>
    </xf>
    <xf numFmtId="0" fontId="24" fillId="0" borderId="0" xfId="0" applyFont="1" applyAlignment="1">
      <alignment vertical="top"/>
    </xf>
    <xf numFmtId="0" fontId="25" fillId="0" borderId="0" xfId="0" applyFont="1" applyAlignment="1">
      <alignment horizontal="left" vertical="center"/>
    </xf>
    <xf numFmtId="0" fontId="25" fillId="0" borderId="0" xfId="0" applyFont="1" applyAlignment="1">
      <alignment vertical="center"/>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809625</xdr:colOff>
          <xdr:row>0</xdr:row>
          <xdr:rowOff>66675</xdr:rowOff>
        </xdr:from>
        <xdr:to>
          <xdr:col>5</xdr:col>
          <xdr:colOff>219075</xdr:colOff>
          <xdr:row>0</xdr:row>
          <xdr:rowOff>561975</xdr:rowOff>
        </xdr:to>
        <xdr:sp macro="" textlink="">
          <xdr:nvSpPr>
            <xdr:cNvPr id="3073" name="Object 1" hidden="1">
              <a:extLst>
                <a:ext uri="{63B3BB69-23CF-44E3-9099-C40C66FF867C}">
                  <a14:compatExt spid="_x0000_s3073"/>
                </a:ext>
                <a:ext uri="{FF2B5EF4-FFF2-40B4-BE49-F238E27FC236}">
                  <a16:creationId xmlns:a16="http://schemas.microsoft.com/office/drawing/2014/main" id="{545BFC76-E982-D2FF-27FD-6BBB574CB63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133350</xdr:colOff>
          <xdr:row>0</xdr:row>
          <xdr:rowOff>104775</xdr:rowOff>
        </xdr:from>
        <xdr:to>
          <xdr:col>3</xdr:col>
          <xdr:colOff>9525</xdr:colOff>
          <xdr:row>3</xdr:row>
          <xdr:rowOff>171450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133350</xdr:colOff>
          <xdr:row>0</xdr:row>
          <xdr:rowOff>104775</xdr:rowOff>
        </xdr:from>
        <xdr:to>
          <xdr:col>3</xdr:col>
          <xdr:colOff>9525</xdr:colOff>
          <xdr:row>3</xdr:row>
          <xdr:rowOff>171450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oleObject" Target="../embeddings/oleObject3.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D16C5-E0DA-4D0D-BF45-9B63547D5595}">
  <sheetPr>
    <pageSetUpPr fitToPage="1"/>
  </sheetPr>
  <dimension ref="A1:N112"/>
  <sheetViews>
    <sheetView workbookViewId="0">
      <selection activeCell="A2" sqref="A2:K2"/>
    </sheetView>
  </sheetViews>
  <sheetFormatPr defaultRowHeight="15"/>
  <cols>
    <col min="1" max="1" width="5.7109375" style="1" bestFit="1" customWidth="1"/>
    <col min="2" max="2" width="47.5703125" style="1" bestFit="1" customWidth="1"/>
    <col min="3" max="3" width="14" style="1" customWidth="1"/>
    <col min="4" max="4" width="13.42578125" style="1" customWidth="1"/>
    <col min="5" max="9" width="15.28515625" style="1" bestFit="1" customWidth="1"/>
    <col min="10" max="10" width="14.140625" style="1" customWidth="1"/>
    <col min="11" max="11" width="15.28515625" style="1" bestFit="1" customWidth="1"/>
    <col min="12" max="16384" width="9.140625" style="1"/>
  </cols>
  <sheetData>
    <row r="1" spans="1:11" ht="50.1" customHeight="1">
      <c r="A1" s="64"/>
      <c r="B1" s="64"/>
      <c r="C1" s="64"/>
      <c r="D1" s="64"/>
      <c r="E1" s="64"/>
      <c r="F1" s="64"/>
      <c r="G1" s="64"/>
      <c r="H1" s="64"/>
      <c r="I1" s="64"/>
      <c r="J1" s="64"/>
      <c r="K1" s="64"/>
    </row>
    <row r="2" spans="1:11" ht="15.75">
      <c r="A2" s="53" t="s">
        <v>0</v>
      </c>
      <c r="B2" s="53"/>
      <c r="C2" s="53"/>
      <c r="D2" s="53"/>
      <c r="E2" s="53"/>
      <c r="F2" s="53"/>
      <c r="G2" s="53"/>
      <c r="H2" s="53"/>
      <c r="I2" s="53"/>
      <c r="J2" s="53"/>
      <c r="K2" s="53"/>
    </row>
    <row r="3" spans="1:11" ht="126">
      <c r="A3" s="2" t="s">
        <v>1</v>
      </c>
      <c r="B3" s="2" t="s">
        <v>2</v>
      </c>
      <c r="C3" s="2" t="s">
        <v>3</v>
      </c>
      <c r="D3" s="2" t="s">
        <v>4</v>
      </c>
      <c r="E3" s="2" t="s">
        <v>5</v>
      </c>
      <c r="F3" s="2" t="s">
        <v>99</v>
      </c>
      <c r="G3" s="2" t="s">
        <v>6</v>
      </c>
      <c r="H3" s="2" t="s">
        <v>7</v>
      </c>
      <c r="I3" s="2" t="s">
        <v>8</v>
      </c>
      <c r="J3" s="2" t="s">
        <v>9</v>
      </c>
      <c r="K3" s="2" t="s">
        <v>10</v>
      </c>
    </row>
    <row r="4" spans="1:11" ht="15.75">
      <c r="A4" s="2" t="s">
        <v>11</v>
      </c>
      <c r="B4" s="3" t="s">
        <v>12</v>
      </c>
      <c r="C4" s="4"/>
      <c r="D4" s="4"/>
      <c r="E4" s="4"/>
      <c r="F4" s="4"/>
      <c r="G4" s="4"/>
      <c r="H4" s="4"/>
      <c r="I4" s="4"/>
      <c r="J4" s="4"/>
      <c r="K4" s="4"/>
    </row>
    <row r="5" spans="1:11" ht="15.75">
      <c r="A5" s="2" t="s">
        <v>13</v>
      </c>
      <c r="B5" s="3" t="s">
        <v>14</v>
      </c>
      <c r="C5" s="4"/>
      <c r="D5" s="4"/>
      <c r="E5" s="4"/>
      <c r="F5" s="4"/>
      <c r="G5" s="4"/>
      <c r="H5" s="4"/>
      <c r="I5" s="4"/>
      <c r="J5" s="4"/>
      <c r="K5" s="4"/>
    </row>
    <row r="6" spans="1:11" s="23" customFormat="1">
      <c r="A6" s="19" t="s">
        <v>15</v>
      </c>
      <c r="B6" s="20" t="s">
        <v>16</v>
      </c>
      <c r="C6" s="21">
        <v>35</v>
      </c>
      <c r="D6" s="21">
        <v>659424</v>
      </c>
      <c r="E6" s="22">
        <v>452387.85098329</v>
      </c>
      <c r="F6" s="22">
        <v>460507.88064892002</v>
      </c>
      <c r="G6" s="22">
        <v>-8120.0296656300197</v>
      </c>
      <c r="H6" s="22">
        <v>79184.256122399995</v>
      </c>
      <c r="I6" s="22">
        <v>97396.639526929997</v>
      </c>
      <c r="J6" s="21">
        <v>0</v>
      </c>
      <c r="K6" s="22">
        <v>0</v>
      </c>
    </row>
    <row r="7" spans="1:11" s="23" customFormat="1">
      <c r="A7" s="19" t="s">
        <v>17</v>
      </c>
      <c r="B7" s="20" t="s">
        <v>18</v>
      </c>
      <c r="C7" s="21">
        <v>37</v>
      </c>
      <c r="D7" s="21">
        <v>1941435</v>
      </c>
      <c r="E7" s="22">
        <v>345272.11590764002</v>
      </c>
      <c r="F7" s="22">
        <v>385477.47560943</v>
      </c>
      <c r="G7" s="22">
        <v>-40205.359701790003</v>
      </c>
      <c r="H7" s="22">
        <v>522714.52219131001</v>
      </c>
      <c r="I7" s="22">
        <v>568734.39075026999</v>
      </c>
      <c r="J7" s="21">
        <v>0</v>
      </c>
      <c r="K7" s="22">
        <v>0</v>
      </c>
    </row>
    <row r="8" spans="1:11" s="23" customFormat="1">
      <c r="A8" s="19" t="s">
        <v>19</v>
      </c>
      <c r="B8" s="20" t="s">
        <v>20</v>
      </c>
      <c r="C8" s="21">
        <v>25</v>
      </c>
      <c r="D8" s="21">
        <v>695720</v>
      </c>
      <c r="E8" s="22">
        <v>20775.121818</v>
      </c>
      <c r="F8" s="22">
        <v>18927.547476399999</v>
      </c>
      <c r="G8" s="22">
        <v>1847.5743416</v>
      </c>
      <c r="H8" s="22">
        <v>129109.99864275999</v>
      </c>
      <c r="I8" s="22">
        <v>128267.06667956999</v>
      </c>
      <c r="J8" s="21">
        <v>0</v>
      </c>
      <c r="K8" s="22">
        <v>0</v>
      </c>
    </row>
    <row r="9" spans="1:11" s="23" customFormat="1">
      <c r="A9" s="19" t="s">
        <v>21</v>
      </c>
      <c r="B9" s="20" t="s">
        <v>22</v>
      </c>
      <c r="C9" s="21">
        <v>22</v>
      </c>
      <c r="D9" s="21">
        <v>846370</v>
      </c>
      <c r="E9" s="22">
        <v>13952.958018810001</v>
      </c>
      <c r="F9" s="22">
        <v>10819.358954830001</v>
      </c>
      <c r="G9" s="22">
        <v>3133.5990639800002</v>
      </c>
      <c r="H9" s="22">
        <v>127552.75661949</v>
      </c>
      <c r="I9" s="22">
        <v>126308.63752791</v>
      </c>
      <c r="J9" s="21">
        <v>0</v>
      </c>
      <c r="K9" s="22">
        <v>0</v>
      </c>
    </row>
    <row r="10" spans="1:11" s="23" customFormat="1">
      <c r="A10" s="19" t="s">
        <v>23</v>
      </c>
      <c r="B10" s="20" t="s">
        <v>24</v>
      </c>
      <c r="C10" s="21">
        <v>24</v>
      </c>
      <c r="D10" s="21">
        <v>445926</v>
      </c>
      <c r="E10" s="22">
        <v>63772.293000199999</v>
      </c>
      <c r="F10" s="22">
        <v>52549.2117698</v>
      </c>
      <c r="G10" s="22">
        <v>11223.081230399999</v>
      </c>
      <c r="H10" s="22">
        <v>279475.77634580003</v>
      </c>
      <c r="I10" s="22">
        <v>273313.49433528999</v>
      </c>
      <c r="J10" s="21">
        <v>1</v>
      </c>
      <c r="K10" s="22">
        <v>0</v>
      </c>
    </row>
    <row r="11" spans="1:11" s="23" customFormat="1">
      <c r="A11" s="19" t="s">
        <v>25</v>
      </c>
      <c r="B11" s="20" t="s">
        <v>26</v>
      </c>
      <c r="C11" s="21">
        <v>24</v>
      </c>
      <c r="D11" s="21">
        <v>475177</v>
      </c>
      <c r="E11" s="22">
        <v>7633.7643611800004</v>
      </c>
      <c r="F11" s="22">
        <v>5843.97627835</v>
      </c>
      <c r="G11" s="22">
        <v>1789.7880828299999</v>
      </c>
      <c r="H11" s="22">
        <v>122759.56146968</v>
      </c>
      <c r="I11" s="22">
        <v>121092.00313984</v>
      </c>
      <c r="J11" s="21">
        <v>0</v>
      </c>
      <c r="K11" s="22">
        <v>0</v>
      </c>
    </row>
    <row r="12" spans="1:11" s="23" customFormat="1">
      <c r="A12" s="19" t="s">
        <v>27</v>
      </c>
      <c r="B12" s="20" t="s">
        <v>28</v>
      </c>
      <c r="C12" s="21">
        <v>13</v>
      </c>
      <c r="D12" s="21">
        <v>223104</v>
      </c>
      <c r="E12" s="22">
        <v>345.67110336000002</v>
      </c>
      <c r="F12" s="22">
        <v>392.77687370000001</v>
      </c>
      <c r="G12" s="22">
        <v>-47.105770339999999</v>
      </c>
      <c r="H12" s="22">
        <v>25365.584796129999</v>
      </c>
      <c r="I12" s="22">
        <v>25294.92654737</v>
      </c>
      <c r="J12" s="21">
        <v>2</v>
      </c>
      <c r="K12" s="22">
        <v>0</v>
      </c>
    </row>
    <row r="13" spans="1:11" s="23" customFormat="1">
      <c r="A13" s="19" t="s">
        <v>29</v>
      </c>
      <c r="B13" s="20" t="s">
        <v>30</v>
      </c>
      <c r="C13" s="21">
        <v>13</v>
      </c>
      <c r="D13" s="21">
        <v>104030</v>
      </c>
      <c r="E13" s="22">
        <v>155.87825828000001</v>
      </c>
      <c r="F13" s="22">
        <v>111.74406523</v>
      </c>
      <c r="G13" s="22">
        <v>44.13419305</v>
      </c>
      <c r="H13" s="22">
        <v>11999.016499089999</v>
      </c>
      <c r="I13" s="22">
        <v>11934.71040623</v>
      </c>
      <c r="J13" s="21">
        <v>0</v>
      </c>
      <c r="K13" s="22">
        <v>0</v>
      </c>
    </row>
    <row r="14" spans="1:11" s="23" customFormat="1">
      <c r="A14" s="19" t="s">
        <v>31</v>
      </c>
      <c r="B14" s="20" t="s">
        <v>32</v>
      </c>
      <c r="C14" s="21">
        <v>11</v>
      </c>
      <c r="D14" s="21">
        <v>97786</v>
      </c>
      <c r="E14" s="22">
        <v>875.20306722999999</v>
      </c>
      <c r="F14" s="22">
        <v>409.06860669999998</v>
      </c>
      <c r="G14" s="22">
        <v>466.13446053000001</v>
      </c>
      <c r="H14" s="22">
        <v>21415.249448769999</v>
      </c>
      <c r="I14" s="22">
        <v>21119.185204379999</v>
      </c>
      <c r="J14" s="21">
        <v>0</v>
      </c>
      <c r="K14" s="22">
        <v>0</v>
      </c>
    </row>
    <row r="15" spans="1:11" s="23" customFormat="1">
      <c r="A15" s="19" t="s">
        <v>33</v>
      </c>
      <c r="B15" s="20" t="s">
        <v>34</v>
      </c>
      <c r="C15" s="21">
        <v>22</v>
      </c>
      <c r="D15" s="21">
        <v>234872</v>
      </c>
      <c r="E15" s="22">
        <v>1256.2398078599999</v>
      </c>
      <c r="F15" s="22">
        <v>689.50469668000005</v>
      </c>
      <c r="G15" s="22">
        <v>566.73511117999999</v>
      </c>
      <c r="H15" s="22">
        <v>37087.945981509998</v>
      </c>
      <c r="I15" s="22">
        <v>36676.610972019997</v>
      </c>
      <c r="J15" s="21">
        <v>0</v>
      </c>
      <c r="K15" s="22">
        <v>0</v>
      </c>
    </row>
    <row r="16" spans="1:11" s="23" customFormat="1">
      <c r="A16" s="19" t="s">
        <v>35</v>
      </c>
      <c r="B16" s="20" t="s">
        <v>36</v>
      </c>
      <c r="C16" s="21">
        <v>21</v>
      </c>
      <c r="D16" s="21">
        <v>541227</v>
      </c>
      <c r="E16" s="22">
        <v>15313.76702472</v>
      </c>
      <c r="F16" s="22">
        <v>3330.4126045799999</v>
      </c>
      <c r="G16" s="22">
        <v>11983.35442014</v>
      </c>
      <c r="H16" s="22">
        <v>195987.38581591001</v>
      </c>
      <c r="I16" s="22">
        <v>188971.46605394999</v>
      </c>
      <c r="J16" s="21">
        <v>0</v>
      </c>
      <c r="K16" s="22">
        <v>0</v>
      </c>
    </row>
    <row r="17" spans="1:11" s="23" customFormat="1">
      <c r="A17" s="19" t="s">
        <v>37</v>
      </c>
      <c r="B17" s="20" t="s">
        <v>38</v>
      </c>
      <c r="C17" s="21">
        <v>14</v>
      </c>
      <c r="D17" s="21">
        <v>182494</v>
      </c>
      <c r="E17" s="22">
        <v>59.35996394</v>
      </c>
      <c r="F17" s="22">
        <v>307.29461652999998</v>
      </c>
      <c r="G17" s="22">
        <v>-247.93465259000001</v>
      </c>
      <c r="H17" s="22">
        <v>20437.00065867</v>
      </c>
      <c r="I17" s="22">
        <v>20457.26921808</v>
      </c>
      <c r="J17" s="21">
        <v>4</v>
      </c>
      <c r="K17" s="22">
        <v>0</v>
      </c>
    </row>
    <row r="18" spans="1:11" s="23" customFormat="1">
      <c r="A18" s="19" t="s">
        <v>39</v>
      </c>
      <c r="B18" s="20" t="s">
        <v>40</v>
      </c>
      <c r="C18" s="21">
        <v>22</v>
      </c>
      <c r="D18" s="21">
        <v>238455</v>
      </c>
      <c r="E18" s="22">
        <v>1608.1267401499999</v>
      </c>
      <c r="F18" s="22">
        <v>1123.99304065</v>
      </c>
      <c r="G18" s="22">
        <v>484.13369949999998</v>
      </c>
      <c r="H18" s="22">
        <v>81949.602720139999</v>
      </c>
      <c r="I18" s="22">
        <v>81268.731084719999</v>
      </c>
      <c r="J18" s="21">
        <v>0</v>
      </c>
      <c r="K18" s="22">
        <v>0</v>
      </c>
    </row>
    <row r="19" spans="1:11" s="23" customFormat="1">
      <c r="A19" s="19" t="s">
        <v>41</v>
      </c>
      <c r="B19" s="20" t="s">
        <v>42</v>
      </c>
      <c r="C19" s="21">
        <v>23</v>
      </c>
      <c r="D19" s="21">
        <v>232237</v>
      </c>
      <c r="E19" s="22">
        <v>2738.6611528200001</v>
      </c>
      <c r="F19" s="22">
        <v>1352.7321447700001</v>
      </c>
      <c r="G19" s="22">
        <v>1385.92900805</v>
      </c>
      <c r="H19" s="22">
        <v>43000.141136300001</v>
      </c>
      <c r="I19" s="22">
        <v>42256.263815760001</v>
      </c>
      <c r="J19" s="21">
        <v>0</v>
      </c>
      <c r="K19" s="22">
        <v>0</v>
      </c>
    </row>
    <row r="20" spans="1:11" s="23" customFormat="1">
      <c r="A20" s="19" t="s">
        <v>43</v>
      </c>
      <c r="B20" s="20" t="s">
        <v>44</v>
      </c>
      <c r="C20" s="21">
        <v>5</v>
      </c>
      <c r="D20" s="21">
        <v>37854</v>
      </c>
      <c r="E20" s="22">
        <v>118.43985324000001</v>
      </c>
      <c r="F20" s="22">
        <v>76.895240939999994</v>
      </c>
      <c r="G20" s="22">
        <v>41.544612299999997</v>
      </c>
      <c r="H20" s="22">
        <v>5101.4758553499996</v>
      </c>
      <c r="I20" s="22">
        <v>5056.9567921500002</v>
      </c>
      <c r="J20" s="21">
        <v>0</v>
      </c>
      <c r="K20" s="22">
        <v>0</v>
      </c>
    </row>
    <row r="21" spans="1:11" s="23" customFormat="1">
      <c r="A21" s="19" t="s">
        <v>45</v>
      </c>
      <c r="B21" s="20" t="s">
        <v>46</v>
      </c>
      <c r="C21" s="21">
        <v>12</v>
      </c>
      <c r="D21" s="21">
        <v>198875</v>
      </c>
      <c r="E21" s="22">
        <v>1315.7081737000001</v>
      </c>
      <c r="F21" s="22">
        <v>1569.7702883500001</v>
      </c>
      <c r="G21" s="22">
        <v>-254.06211465000001</v>
      </c>
      <c r="H21" s="22">
        <v>51205.422556559999</v>
      </c>
      <c r="I21" s="22">
        <v>51047.240801239997</v>
      </c>
      <c r="J21" s="21">
        <v>0</v>
      </c>
      <c r="K21" s="22">
        <v>0</v>
      </c>
    </row>
    <row r="22" spans="1:11" ht="30">
      <c r="A22" s="7" t="s">
        <v>47</v>
      </c>
      <c r="B22" s="18" t="s">
        <v>48</v>
      </c>
      <c r="C22" s="14">
        <f>SUM($C$6:$C$21)</f>
        <v>323</v>
      </c>
      <c r="D22" s="14">
        <f>SUM($D$6:$D$21)</f>
        <v>7154986</v>
      </c>
      <c r="E22" s="10">
        <f>SUM($E$6:$E$21)</f>
        <v>927581.15923441993</v>
      </c>
      <c r="F22" s="10">
        <f>SUM($F$6:$F$21)</f>
        <v>943489.64291586005</v>
      </c>
      <c r="G22" s="10">
        <f>SUM($G$6:$G$21)</f>
        <v>-15908.483681440028</v>
      </c>
      <c r="H22" s="10">
        <f>SUM($H$6:$H$21)</f>
        <v>1754345.6968598701</v>
      </c>
      <c r="I22" s="10">
        <f>SUM($I$6:$I$21)</f>
        <v>1799195.5928557098</v>
      </c>
      <c r="J22" s="14">
        <f>SUM($J$6:$J$21)</f>
        <v>7</v>
      </c>
      <c r="K22" s="10">
        <f>SUM($K$6:$K$21)</f>
        <v>0</v>
      </c>
    </row>
    <row r="23" spans="1:11">
      <c r="A23" s="4"/>
      <c r="B23" s="6" t="s">
        <v>47</v>
      </c>
      <c r="C23" s="15"/>
      <c r="D23" s="15"/>
      <c r="E23" s="11"/>
      <c r="F23" s="11"/>
      <c r="G23" s="11"/>
      <c r="H23" s="11"/>
      <c r="I23" s="11"/>
      <c r="J23" s="15"/>
      <c r="K23" s="11"/>
    </row>
    <row r="24" spans="1:11" ht="15.75">
      <c r="A24" s="2" t="s">
        <v>49</v>
      </c>
      <c r="B24" s="3" t="s">
        <v>50</v>
      </c>
      <c r="C24" s="15"/>
      <c r="D24" s="15"/>
      <c r="E24" s="11"/>
      <c r="F24" s="11"/>
      <c r="G24" s="11"/>
      <c r="H24" s="11"/>
      <c r="I24" s="11"/>
      <c r="J24" s="15"/>
      <c r="K24" s="11"/>
    </row>
    <row r="25" spans="1:11" s="23" customFormat="1">
      <c r="A25" s="19" t="s">
        <v>15</v>
      </c>
      <c r="B25" s="20" t="s">
        <v>51</v>
      </c>
      <c r="C25" s="21">
        <v>31</v>
      </c>
      <c r="D25" s="21">
        <v>9826483</v>
      </c>
      <c r="E25" s="22">
        <v>5240.1589551699999</v>
      </c>
      <c r="F25" s="22">
        <v>2240.87310144</v>
      </c>
      <c r="G25" s="22">
        <v>2999.2858537299999</v>
      </c>
      <c r="H25" s="22">
        <v>195159.76381127999</v>
      </c>
      <c r="I25" s="22">
        <v>188891.16962398001</v>
      </c>
      <c r="J25" s="21">
        <v>0</v>
      </c>
      <c r="K25" s="22">
        <v>0</v>
      </c>
    </row>
    <row r="26" spans="1:11" s="23" customFormat="1">
      <c r="A26" s="19" t="s">
        <v>17</v>
      </c>
      <c r="B26" s="20" t="s">
        <v>52</v>
      </c>
      <c r="C26" s="21">
        <v>33</v>
      </c>
      <c r="D26" s="21">
        <v>16175181</v>
      </c>
      <c r="E26" s="22">
        <v>5240.6990430100004</v>
      </c>
      <c r="F26" s="22">
        <v>3990.22480503</v>
      </c>
      <c r="G26" s="22">
        <v>1250.47423798</v>
      </c>
      <c r="H26" s="22">
        <v>383666.58564228</v>
      </c>
      <c r="I26" s="22">
        <v>380250.63119730999</v>
      </c>
      <c r="J26" s="21">
        <v>0</v>
      </c>
      <c r="K26" s="22">
        <v>0</v>
      </c>
    </row>
    <row r="27" spans="1:11" s="23" customFormat="1">
      <c r="A27" s="19" t="s">
        <v>19</v>
      </c>
      <c r="B27" s="20" t="s">
        <v>53</v>
      </c>
      <c r="C27" s="21">
        <v>31</v>
      </c>
      <c r="D27" s="21">
        <v>12069826</v>
      </c>
      <c r="E27" s="22">
        <v>5352.7174770399997</v>
      </c>
      <c r="F27" s="22">
        <v>2662.0301056500002</v>
      </c>
      <c r="G27" s="22">
        <v>2690.68737139</v>
      </c>
      <c r="H27" s="22">
        <v>287392.49950507999</v>
      </c>
      <c r="I27" s="22">
        <v>280686.22047331999</v>
      </c>
      <c r="J27" s="21">
        <v>0</v>
      </c>
      <c r="K27" s="22">
        <v>0</v>
      </c>
    </row>
    <row r="28" spans="1:11" s="23" customFormat="1">
      <c r="A28" s="19" t="s">
        <v>21</v>
      </c>
      <c r="B28" s="20" t="s">
        <v>54</v>
      </c>
      <c r="C28" s="21">
        <v>30</v>
      </c>
      <c r="D28" s="21">
        <v>21538476</v>
      </c>
      <c r="E28" s="22">
        <v>6812.2398546200002</v>
      </c>
      <c r="F28" s="22">
        <v>4003.5601479500001</v>
      </c>
      <c r="G28" s="22">
        <v>2808.6797066700001</v>
      </c>
      <c r="H28" s="22">
        <v>408092.68058066</v>
      </c>
      <c r="I28" s="22">
        <v>395846.07139673998</v>
      </c>
      <c r="J28" s="21">
        <v>0</v>
      </c>
      <c r="K28" s="22">
        <v>0</v>
      </c>
    </row>
    <row r="29" spans="1:11" s="23" customFormat="1">
      <c r="A29" s="19" t="s">
        <v>23</v>
      </c>
      <c r="B29" s="20" t="s">
        <v>55</v>
      </c>
      <c r="C29" s="21">
        <v>30</v>
      </c>
      <c r="D29" s="21">
        <v>25248991</v>
      </c>
      <c r="E29" s="22">
        <v>6754.21259852</v>
      </c>
      <c r="F29" s="22">
        <v>3540.0069503999998</v>
      </c>
      <c r="G29" s="22">
        <v>3214.2056481200002</v>
      </c>
      <c r="H29" s="22">
        <v>336005.20806956</v>
      </c>
      <c r="I29" s="22">
        <v>321670.43205941003</v>
      </c>
      <c r="J29" s="21">
        <v>0</v>
      </c>
      <c r="K29" s="22">
        <v>0</v>
      </c>
    </row>
    <row r="30" spans="1:11" s="23" customFormat="1">
      <c r="A30" s="19" t="s">
        <v>25</v>
      </c>
      <c r="B30" s="20" t="s">
        <v>56</v>
      </c>
      <c r="C30" s="21">
        <v>10</v>
      </c>
      <c r="D30" s="21">
        <v>1200267</v>
      </c>
      <c r="E30" s="22">
        <v>369.64900783000002</v>
      </c>
      <c r="F30" s="22">
        <v>390.46696899</v>
      </c>
      <c r="G30" s="22">
        <v>-20.817961159999999</v>
      </c>
      <c r="H30" s="22">
        <v>32177.144297499999</v>
      </c>
      <c r="I30" s="22">
        <v>31766.580217300001</v>
      </c>
      <c r="J30" s="21">
        <v>0</v>
      </c>
      <c r="K30" s="22">
        <v>0</v>
      </c>
    </row>
    <row r="31" spans="1:11" s="23" customFormat="1">
      <c r="A31" s="19" t="s">
        <v>27</v>
      </c>
      <c r="B31" s="20" t="s">
        <v>57</v>
      </c>
      <c r="C31" s="21">
        <v>24</v>
      </c>
      <c r="D31" s="21">
        <v>8368668</v>
      </c>
      <c r="E31" s="22">
        <v>2812.7100481100001</v>
      </c>
      <c r="F31" s="22">
        <v>2904.98957969</v>
      </c>
      <c r="G31" s="22">
        <v>-92.2795315799995</v>
      </c>
      <c r="H31" s="22">
        <v>196339.39359886001</v>
      </c>
      <c r="I31" s="22">
        <v>193702.93213011001</v>
      </c>
      <c r="J31" s="21">
        <v>0</v>
      </c>
      <c r="K31" s="22">
        <v>0</v>
      </c>
    </row>
    <row r="32" spans="1:11" s="23" customFormat="1">
      <c r="A32" s="19" t="s">
        <v>29</v>
      </c>
      <c r="B32" s="20" t="s">
        <v>58</v>
      </c>
      <c r="C32" s="21">
        <v>28</v>
      </c>
      <c r="D32" s="21">
        <v>5246530</v>
      </c>
      <c r="E32" s="22">
        <v>2715.7807756299999</v>
      </c>
      <c r="F32" s="22">
        <v>1768.6016261300001</v>
      </c>
      <c r="G32" s="22">
        <v>947.17914949999999</v>
      </c>
      <c r="H32" s="22">
        <v>155870.43706572001</v>
      </c>
      <c r="I32" s="22">
        <v>153127.92285559</v>
      </c>
      <c r="J32" s="21">
        <v>0</v>
      </c>
      <c r="K32" s="22">
        <v>0</v>
      </c>
    </row>
    <row r="33" spans="1:11" s="23" customFormat="1">
      <c r="A33" s="19" t="s">
        <v>31</v>
      </c>
      <c r="B33" s="20" t="s">
        <v>59</v>
      </c>
      <c r="C33" s="21">
        <v>215</v>
      </c>
      <c r="D33" s="21">
        <v>30982541</v>
      </c>
      <c r="E33" s="22">
        <v>10621.09657847</v>
      </c>
      <c r="F33" s="22">
        <v>8568.6121825999999</v>
      </c>
      <c r="G33" s="22">
        <v>2052.4843958699998</v>
      </c>
      <c r="H33" s="22">
        <v>492403.80702026002</v>
      </c>
      <c r="I33" s="22">
        <v>481284.63695180998</v>
      </c>
      <c r="J33" s="21">
        <v>0</v>
      </c>
      <c r="K33" s="22">
        <v>0</v>
      </c>
    </row>
    <row r="34" spans="1:11" s="23" customFormat="1">
      <c r="A34" s="19" t="s">
        <v>33</v>
      </c>
      <c r="B34" s="20" t="s">
        <v>60</v>
      </c>
      <c r="C34" s="21">
        <v>43</v>
      </c>
      <c r="D34" s="21">
        <v>16919934</v>
      </c>
      <c r="E34" s="22">
        <v>1443.58951561</v>
      </c>
      <c r="F34" s="22">
        <v>2121.6951973199998</v>
      </c>
      <c r="G34" s="22">
        <v>-678.10568171</v>
      </c>
      <c r="H34" s="22">
        <v>246293.04875091999</v>
      </c>
      <c r="I34" s="22">
        <v>242700.54945635001</v>
      </c>
      <c r="J34" s="21">
        <v>0</v>
      </c>
      <c r="K34" s="22">
        <v>0</v>
      </c>
    </row>
    <row r="35" spans="1:11" s="23" customFormat="1">
      <c r="A35" s="19" t="s">
        <v>35</v>
      </c>
      <c r="B35" s="20" t="s">
        <v>61</v>
      </c>
      <c r="C35" s="21">
        <v>39</v>
      </c>
      <c r="D35" s="21">
        <v>18510887</v>
      </c>
      <c r="E35" s="22">
        <v>9241.5931910500003</v>
      </c>
      <c r="F35" s="22">
        <v>5400.2710642599995</v>
      </c>
      <c r="G35" s="22">
        <v>3841.3221267899999</v>
      </c>
      <c r="H35" s="22">
        <v>471974.47724047001</v>
      </c>
      <c r="I35" s="22">
        <v>464765.75560953002</v>
      </c>
      <c r="J35" s="21">
        <v>0</v>
      </c>
      <c r="K35" s="22">
        <v>0</v>
      </c>
    </row>
    <row r="36" spans="1:11">
      <c r="A36" s="7" t="s">
        <v>47</v>
      </c>
      <c r="B36" s="7" t="s">
        <v>62</v>
      </c>
      <c r="C36" s="14">
        <f>SUM($C$25:$C$35)</f>
        <v>514</v>
      </c>
      <c r="D36" s="14">
        <f>SUM($D$25:$D$35)</f>
        <v>166087784</v>
      </c>
      <c r="E36" s="10">
        <f>SUM($E$25:$E$35)</f>
        <v>56604.447045060006</v>
      </c>
      <c r="F36" s="10">
        <f>SUM($F$25:$F$35)</f>
        <v>37591.331729459998</v>
      </c>
      <c r="G36" s="10">
        <f>SUM($G$25:$G$35)</f>
        <v>19013.1153156</v>
      </c>
      <c r="H36" s="10">
        <f>SUM($H$25:$H$35)</f>
        <v>3205375.0455825897</v>
      </c>
      <c r="I36" s="10">
        <f>SUM($I$25:$I$35)</f>
        <v>3134692.9019714501</v>
      </c>
      <c r="J36" s="14">
        <f>SUM($J$25:$J$35)</f>
        <v>0</v>
      </c>
      <c r="K36" s="10">
        <f>SUM($K$25:$K$35)</f>
        <v>0</v>
      </c>
    </row>
    <row r="37" spans="1:11">
      <c r="A37" s="4"/>
      <c r="B37" s="6" t="s">
        <v>47</v>
      </c>
      <c r="C37" s="15"/>
      <c r="D37" s="15"/>
      <c r="E37" s="11"/>
      <c r="F37" s="11"/>
      <c r="G37" s="11"/>
      <c r="H37" s="11"/>
      <c r="I37" s="11"/>
      <c r="J37" s="15"/>
      <c r="K37" s="11"/>
    </row>
    <row r="38" spans="1:11" ht="15.75">
      <c r="A38" s="2" t="s">
        <v>63</v>
      </c>
      <c r="B38" s="3" t="s">
        <v>64</v>
      </c>
      <c r="C38" s="15"/>
      <c r="D38" s="15"/>
      <c r="E38" s="11"/>
      <c r="F38" s="11"/>
      <c r="G38" s="11"/>
      <c r="H38" s="11"/>
      <c r="I38" s="11"/>
      <c r="J38" s="15"/>
      <c r="K38" s="11"/>
    </row>
    <row r="39" spans="1:11" s="23" customFormat="1">
      <c r="A39" s="19" t="s">
        <v>15</v>
      </c>
      <c r="B39" s="20" t="s">
        <v>65</v>
      </c>
      <c r="C39" s="21">
        <v>18</v>
      </c>
      <c r="D39" s="21">
        <v>555080</v>
      </c>
      <c r="E39" s="22">
        <v>470.82032982999999</v>
      </c>
      <c r="F39" s="22">
        <v>381.51204806999999</v>
      </c>
      <c r="G39" s="22">
        <v>89.30828176</v>
      </c>
      <c r="H39" s="22">
        <v>28825.347928700001</v>
      </c>
      <c r="I39" s="22">
        <v>28579.257698630001</v>
      </c>
      <c r="J39" s="21">
        <v>1</v>
      </c>
      <c r="K39" s="22">
        <v>0</v>
      </c>
    </row>
    <row r="40" spans="1:11" s="23" customFormat="1">
      <c r="A40" s="19" t="s">
        <v>17</v>
      </c>
      <c r="B40" s="20" t="s">
        <v>66</v>
      </c>
      <c r="C40" s="21">
        <v>31</v>
      </c>
      <c r="D40" s="21">
        <v>5805601</v>
      </c>
      <c r="E40" s="22">
        <v>2625.0925840700002</v>
      </c>
      <c r="F40" s="22">
        <v>2283.7022737900002</v>
      </c>
      <c r="G40" s="22">
        <v>341.39031027999999</v>
      </c>
      <c r="H40" s="22">
        <v>231900.97609916001</v>
      </c>
      <c r="I40" s="22">
        <v>229986.38955148001</v>
      </c>
      <c r="J40" s="21">
        <v>1</v>
      </c>
      <c r="K40" s="22">
        <v>0</v>
      </c>
    </row>
    <row r="41" spans="1:11" s="23" customFormat="1">
      <c r="A41" s="19" t="s">
        <v>19</v>
      </c>
      <c r="B41" s="20" t="s">
        <v>67</v>
      </c>
      <c r="C41" s="21">
        <v>35</v>
      </c>
      <c r="D41" s="21">
        <v>5288342</v>
      </c>
      <c r="E41" s="22">
        <v>4438.8757786699998</v>
      </c>
      <c r="F41" s="22">
        <v>3302.75959616</v>
      </c>
      <c r="G41" s="22">
        <v>1136.11618251</v>
      </c>
      <c r="H41" s="22">
        <v>299506.75603659003</v>
      </c>
      <c r="I41" s="22">
        <v>296512.18956491002</v>
      </c>
      <c r="J41" s="21">
        <v>0</v>
      </c>
      <c r="K41" s="22">
        <v>0</v>
      </c>
    </row>
    <row r="42" spans="1:11" s="23" customFormat="1">
      <c r="A42" s="19" t="s">
        <v>21</v>
      </c>
      <c r="B42" s="20" t="s">
        <v>68</v>
      </c>
      <c r="C42" s="21">
        <v>29</v>
      </c>
      <c r="D42" s="21">
        <v>3226116</v>
      </c>
      <c r="E42" s="22">
        <v>4508.2554059900003</v>
      </c>
      <c r="F42" s="22">
        <v>1581.4556663200001</v>
      </c>
      <c r="G42" s="22">
        <v>2926.7997396699998</v>
      </c>
      <c r="H42" s="22">
        <v>118153.72857389</v>
      </c>
      <c r="I42" s="22">
        <v>123714.43664792</v>
      </c>
      <c r="J42" s="21">
        <v>0</v>
      </c>
      <c r="K42" s="22">
        <v>0</v>
      </c>
    </row>
    <row r="43" spans="1:11" s="23" customFormat="1">
      <c r="A43" s="19" t="s">
        <v>23</v>
      </c>
      <c r="B43" s="20" t="s">
        <v>69</v>
      </c>
      <c r="C43" s="21">
        <v>32</v>
      </c>
      <c r="D43" s="21">
        <v>631630</v>
      </c>
      <c r="E43" s="22">
        <v>29587.695200009999</v>
      </c>
      <c r="F43" s="22">
        <v>13885.72210782</v>
      </c>
      <c r="G43" s="22">
        <v>15701.973092190001</v>
      </c>
      <c r="H43" s="22">
        <v>233962.91777182001</v>
      </c>
      <c r="I43" s="22">
        <v>269464.05152142001</v>
      </c>
      <c r="J43" s="21">
        <v>0</v>
      </c>
      <c r="K43" s="22">
        <v>0</v>
      </c>
    </row>
    <row r="44" spans="1:11" s="23" customFormat="1">
      <c r="A44" s="19" t="s">
        <v>25</v>
      </c>
      <c r="B44" s="20" t="s">
        <v>70</v>
      </c>
      <c r="C44" s="21">
        <v>23</v>
      </c>
      <c r="D44" s="21">
        <v>482654</v>
      </c>
      <c r="E44" s="22">
        <v>1906.4279939400001</v>
      </c>
      <c r="F44" s="22">
        <v>1336.96340538</v>
      </c>
      <c r="G44" s="22">
        <v>569.46458856000004</v>
      </c>
      <c r="H44" s="22">
        <v>43012.56637334</v>
      </c>
      <c r="I44" s="22">
        <v>44756.329358800002</v>
      </c>
      <c r="J44" s="21">
        <v>1</v>
      </c>
      <c r="K44" s="22">
        <v>0</v>
      </c>
    </row>
    <row r="45" spans="1:11">
      <c r="A45" s="7" t="s">
        <v>47</v>
      </c>
      <c r="B45" s="7" t="s">
        <v>71</v>
      </c>
      <c r="C45" s="14">
        <f>SUM($C$39:$C$44)</f>
        <v>168</v>
      </c>
      <c r="D45" s="14">
        <f>SUM($D$39:$D$44)</f>
        <v>15989423</v>
      </c>
      <c r="E45" s="10">
        <f>SUM($E$39:$E$44)</f>
        <v>43537.167292509999</v>
      </c>
      <c r="F45" s="10">
        <f>SUM($F$39:$F$44)</f>
        <v>22772.115097540001</v>
      </c>
      <c r="G45" s="10">
        <f>SUM($G$39:$G$44)</f>
        <v>20765.052194970001</v>
      </c>
      <c r="H45" s="10">
        <f>SUM($H$39:$H$44)</f>
        <v>955362.29278350004</v>
      </c>
      <c r="I45" s="10">
        <f>SUM($I$39:$I$44)</f>
        <v>993012.65434315999</v>
      </c>
      <c r="J45" s="14">
        <f>SUM($J$39:$J$44)</f>
        <v>3</v>
      </c>
      <c r="K45" s="10">
        <f>SUM($K$39:$K$44)</f>
        <v>0</v>
      </c>
    </row>
    <row r="46" spans="1:11">
      <c r="A46" s="4"/>
      <c r="B46" s="6" t="s">
        <v>47</v>
      </c>
      <c r="C46" s="15"/>
      <c r="D46" s="15"/>
      <c r="E46" s="11"/>
      <c r="F46" s="11"/>
      <c r="G46" s="11"/>
      <c r="H46" s="11"/>
      <c r="I46" s="11"/>
      <c r="J46" s="15"/>
      <c r="K46" s="11"/>
    </row>
    <row r="47" spans="1:11" ht="15.75">
      <c r="A47" s="2" t="s">
        <v>72</v>
      </c>
      <c r="B47" s="3" t="s">
        <v>73</v>
      </c>
      <c r="C47" s="15"/>
      <c r="D47" s="15"/>
      <c r="E47" s="11"/>
      <c r="F47" s="11"/>
      <c r="G47" s="11"/>
      <c r="H47" s="11"/>
      <c r="I47" s="11"/>
      <c r="J47" s="15"/>
      <c r="K47" s="11"/>
    </row>
    <row r="48" spans="1:11" s="23" customFormat="1">
      <c r="A48" s="19" t="s">
        <v>15</v>
      </c>
      <c r="B48" s="20" t="s">
        <v>74</v>
      </c>
      <c r="C48" s="21">
        <v>29</v>
      </c>
      <c r="D48" s="21">
        <v>3003234</v>
      </c>
      <c r="E48" s="22">
        <v>251.43797408</v>
      </c>
      <c r="F48" s="22">
        <v>198.52860462999999</v>
      </c>
      <c r="G48" s="22">
        <v>52.909369450000099</v>
      </c>
      <c r="H48" s="22">
        <v>31006.981563680001</v>
      </c>
      <c r="I48" s="22">
        <v>30588.371756709999</v>
      </c>
      <c r="J48" s="21">
        <v>0</v>
      </c>
      <c r="K48" s="22">
        <v>0</v>
      </c>
    </row>
    <row r="49" spans="1:11" s="23" customFormat="1">
      <c r="A49" s="19" t="s">
        <v>17</v>
      </c>
      <c r="B49" s="20" t="s">
        <v>75</v>
      </c>
      <c r="C49" s="21">
        <v>12</v>
      </c>
      <c r="D49" s="21">
        <v>3093038</v>
      </c>
      <c r="E49" s="22">
        <v>192.32983709000001</v>
      </c>
      <c r="F49" s="22">
        <v>67.913814360000003</v>
      </c>
      <c r="G49" s="22">
        <v>124.41602272999999</v>
      </c>
      <c r="H49" s="22">
        <v>23523.852177739998</v>
      </c>
      <c r="I49" s="22">
        <v>23161.284736549998</v>
      </c>
      <c r="J49" s="21">
        <v>0</v>
      </c>
      <c r="K49" s="22">
        <v>0</v>
      </c>
    </row>
    <row r="50" spans="1:11">
      <c r="A50" s="7" t="s">
        <v>47</v>
      </c>
      <c r="B50" s="7" t="s">
        <v>76</v>
      </c>
      <c r="C50" s="14">
        <f>SUM($C$48:$C$49)</f>
        <v>41</v>
      </c>
      <c r="D50" s="14">
        <f>SUM($D$48:$D$49)</f>
        <v>6096272</v>
      </c>
      <c r="E50" s="10">
        <f>SUM($E$48:$E$49)</f>
        <v>443.76781117000002</v>
      </c>
      <c r="F50" s="10">
        <f>SUM($F$48:$F$49)</f>
        <v>266.44241898999996</v>
      </c>
      <c r="G50" s="10">
        <f>SUM($G$48:$G$49)</f>
        <v>177.32539218000011</v>
      </c>
      <c r="H50" s="10">
        <f>SUM($H$48:$H$49)</f>
        <v>54530.83374142</v>
      </c>
      <c r="I50" s="10">
        <f>SUM($I$48:$I$49)</f>
        <v>53749.656493260001</v>
      </c>
      <c r="J50" s="14">
        <f>SUM($J$48:$J$49)</f>
        <v>0</v>
      </c>
      <c r="K50" s="10">
        <f>SUM($K$48:$K$49)</f>
        <v>0</v>
      </c>
    </row>
    <row r="51" spans="1:11">
      <c r="A51" s="4"/>
      <c r="B51" s="6" t="s">
        <v>47</v>
      </c>
      <c r="C51" s="15"/>
      <c r="D51" s="15"/>
      <c r="E51" s="11"/>
      <c r="F51" s="11"/>
      <c r="G51" s="11"/>
      <c r="H51" s="11"/>
      <c r="I51" s="11"/>
      <c r="J51" s="15"/>
      <c r="K51" s="11"/>
    </row>
    <row r="52" spans="1:11" ht="15.75">
      <c r="A52" s="2" t="s">
        <v>77</v>
      </c>
      <c r="B52" s="3" t="s">
        <v>78</v>
      </c>
      <c r="C52" s="15"/>
      <c r="D52" s="15"/>
      <c r="E52" s="11"/>
      <c r="F52" s="11"/>
      <c r="G52" s="11"/>
      <c r="H52" s="11"/>
      <c r="I52" s="11"/>
      <c r="J52" s="15"/>
      <c r="K52" s="11"/>
    </row>
    <row r="53" spans="1:11" s="23" customFormat="1">
      <c r="A53" s="19" t="s">
        <v>15</v>
      </c>
      <c r="B53" s="20" t="s">
        <v>79</v>
      </c>
      <c r="C53" s="21">
        <v>316</v>
      </c>
      <c r="D53" s="21">
        <v>13234811</v>
      </c>
      <c r="E53" s="22">
        <v>8578.58019169</v>
      </c>
      <c r="F53" s="22">
        <v>7474.1600143300002</v>
      </c>
      <c r="G53" s="22">
        <v>1104.42017736</v>
      </c>
      <c r="H53" s="22">
        <v>300811.48274812999</v>
      </c>
      <c r="I53" s="22">
        <v>296889.6268577</v>
      </c>
      <c r="J53" s="21">
        <v>0</v>
      </c>
      <c r="K53" s="22">
        <v>0</v>
      </c>
    </row>
    <row r="54" spans="1:11" s="23" customFormat="1">
      <c r="A54" s="19" t="s">
        <v>17</v>
      </c>
      <c r="B54" s="20" t="s">
        <v>80</v>
      </c>
      <c r="C54" s="21">
        <v>20</v>
      </c>
      <c r="D54" s="21">
        <v>7368808</v>
      </c>
      <c r="E54" s="22">
        <v>1266.1922899000001</v>
      </c>
      <c r="F54" s="22">
        <v>974.28074519999996</v>
      </c>
      <c r="G54" s="22">
        <v>291.91154469999998</v>
      </c>
      <c r="H54" s="22">
        <v>62452.935892640002</v>
      </c>
      <c r="I54" s="22">
        <v>62124.925187289999</v>
      </c>
      <c r="J54" s="21">
        <v>0</v>
      </c>
      <c r="K54" s="22">
        <v>0</v>
      </c>
    </row>
    <row r="55" spans="1:11" s="23" customFormat="1">
      <c r="A55" s="19" t="s">
        <v>19</v>
      </c>
      <c r="B55" s="20" t="s">
        <v>81</v>
      </c>
      <c r="C55" s="21">
        <v>240</v>
      </c>
      <c r="D55" s="21">
        <v>20493330</v>
      </c>
      <c r="E55" s="22">
        <v>18281.265338720001</v>
      </c>
      <c r="F55" s="22">
        <v>14194.450706129999</v>
      </c>
      <c r="G55" s="22">
        <v>4086.8146325900002</v>
      </c>
      <c r="H55" s="22">
        <v>833965.85019080003</v>
      </c>
      <c r="I55" s="22">
        <v>826197.95298676996</v>
      </c>
      <c r="J55" s="21">
        <v>0</v>
      </c>
      <c r="K55" s="22">
        <v>0</v>
      </c>
    </row>
    <row r="56" spans="1:11" s="23" customFormat="1">
      <c r="A56" s="19" t="s">
        <v>21</v>
      </c>
      <c r="B56" s="20" t="s">
        <v>82</v>
      </c>
      <c r="C56" s="21">
        <v>53</v>
      </c>
      <c r="D56" s="21">
        <v>1377236</v>
      </c>
      <c r="E56" s="22">
        <v>394.07504034999999</v>
      </c>
      <c r="F56" s="22">
        <v>351.24607207999998</v>
      </c>
      <c r="G56" s="22">
        <v>42.828968269999997</v>
      </c>
      <c r="H56" s="22">
        <v>27014.14923911</v>
      </c>
      <c r="I56" s="22">
        <v>26413.733211409999</v>
      </c>
      <c r="J56" s="21">
        <v>0</v>
      </c>
      <c r="K56" s="22">
        <v>0</v>
      </c>
    </row>
    <row r="57" spans="1:11">
      <c r="A57" s="7" t="s">
        <v>47</v>
      </c>
      <c r="B57" s="7" t="s">
        <v>83</v>
      </c>
      <c r="C57" s="14">
        <f>SUM($C$53:$C$56)</f>
        <v>629</v>
      </c>
      <c r="D57" s="14">
        <f>SUM($D$53:$D$56)</f>
        <v>42474185</v>
      </c>
      <c r="E57" s="10">
        <f>SUM($E$53:$E$56)</f>
        <v>28520.11286066</v>
      </c>
      <c r="F57" s="10">
        <f>SUM($F$53:$F$56)</f>
        <v>22994.13753774</v>
      </c>
      <c r="G57" s="10">
        <f>SUM($G$53:$G$56)</f>
        <v>5525.9753229199996</v>
      </c>
      <c r="H57" s="10">
        <f>SUM($H$53:$H$56)</f>
        <v>1224244.4180706802</v>
      </c>
      <c r="I57" s="10">
        <f>SUM($I$53:$I$56)</f>
        <v>1211626.2382431698</v>
      </c>
      <c r="J57" s="14">
        <f>SUM($J$53:$J$56)</f>
        <v>0</v>
      </c>
      <c r="K57" s="10">
        <f>SUM($K$53:$K$56)</f>
        <v>0</v>
      </c>
    </row>
    <row r="58" spans="1:11">
      <c r="A58" s="4"/>
      <c r="B58" s="6" t="s">
        <v>47</v>
      </c>
      <c r="C58" s="15"/>
      <c r="D58" s="15"/>
      <c r="E58" s="11"/>
      <c r="F58" s="11"/>
      <c r="G58" s="11"/>
      <c r="H58" s="11"/>
      <c r="I58" s="11"/>
      <c r="J58" s="15"/>
      <c r="K58" s="11"/>
    </row>
    <row r="59" spans="1:11">
      <c r="A59" s="8" t="s">
        <v>47</v>
      </c>
      <c r="B59" s="8" t="s">
        <v>84</v>
      </c>
      <c r="C59" s="16">
        <f>SUM($C$6:$C$21) + SUM($C$25:$C$35) + SUM($C$39:$C$44) + SUM($C$48:$C$49) + SUM($C$53:$C$56)</f>
        <v>1675</v>
      </c>
      <c r="D59" s="16">
        <f>SUM($D$6:$D$21) + SUM($D$25:$D$35) + SUM($D$39:$D$44) + SUM($D$48:$D$49) + SUM($D$53:$D$56)</f>
        <v>237802650</v>
      </c>
      <c r="E59" s="12">
        <f>SUM($E$6:$E$21) + SUM($E$25:$E$35) + SUM($E$39:$E$44) + SUM($E$48:$E$49) + SUM($E$53:$E$56)</f>
        <v>1056686.6542438199</v>
      </c>
      <c r="F59" s="12">
        <f>SUM($F$6:$F$21) + SUM($F$25:$F$35) + SUM($F$39:$F$44) + SUM($F$48:$F$49) + SUM($F$53:$F$56)</f>
        <v>1027113.6696995901</v>
      </c>
      <c r="G59" s="12">
        <f>SUM($G$6:$G$21) + SUM($G$25:$G$35) + SUM($G$39:$G$44) + SUM($G$48:$G$49) + SUM($G$53:$G$56)</f>
        <v>29572.98454422997</v>
      </c>
      <c r="H59" s="12">
        <f>SUM($H$6:$H$21) + SUM($H$25:$H$35) + SUM($H$39:$H$44) + SUM($H$48:$H$49) + SUM($H$53:$H$56)</f>
        <v>7193858.2870380599</v>
      </c>
      <c r="I59" s="12">
        <f>SUM($I$6:$I$21) + SUM($I$25:$I$35) + SUM($I$39:$I$44) + SUM($I$48:$I$49) + SUM($I$53:$I$56)</f>
        <v>7192277.0439067492</v>
      </c>
      <c r="J59" s="16">
        <f>SUM($J$6:$J$21) + SUM($J$25:$J$35) + SUM($J$39:$J$44) + SUM($J$48:$J$49) + SUM($J$53:$J$56)</f>
        <v>10</v>
      </c>
      <c r="K59" s="12">
        <f>SUM($K$6:$K$21) + SUM($K$25:$K$35) + SUM($K$39:$K$44) + SUM($K$48:$K$49) + SUM($K$53:$K$56)</f>
        <v>0</v>
      </c>
    </row>
    <row r="60" spans="1:11">
      <c r="A60" s="4"/>
      <c r="B60" s="6" t="s">
        <v>47</v>
      </c>
      <c r="C60" s="15"/>
      <c r="D60" s="15"/>
      <c r="E60" s="11"/>
      <c r="F60" s="11"/>
      <c r="G60" s="11"/>
      <c r="H60" s="11"/>
      <c r="I60" s="11"/>
      <c r="J60" s="15"/>
      <c r="K60" s="11"/>
    </row>
    <row r="61" spans="1:11" ht="15.75">
      <c r="A61" s="2" t="s">
        <v>85</v>
      </c>
      <c r="B61" s="3" t="s">
        <v>86</v>
      </c>
      <c r="C61" s="15"/>
      <c r="D61" s="15"/>
      <c r="E61" s="11"/>
      <c r="F61" s="11"/>
      <c r="G61" s="11"/>
      <c r="H61" s="11"/>
      <c r="I61" s="11"/>
      <c r="J61" s="15"/>
      <c r="K61" s="11"/>
    </row>
    <row r="62" spans="1:11" ht="15.75">
      <c r="A62" s="2" t="s">
        <v>13</v>
      </c>
      <c r="B62" s="3" t="s">
        <v>14</v>
      </c>
      <c r="C62" s="15"/>
      <c r="D62" s="15"/>
      <c r="E62" s="11"/>
      <c r="F62" s="11"/>
      <c r="G62" s="11"/>
      <c r="H62" s="11"/>
      <c r="I62" s="11"/>
      <c r="J62" s="15"/>
      <c r="K62" s="11"/>
    </row>
    <row r="63" spans="1:11" s="23" customFormat="1">
      <c r="A63" s="19" t="s">
        <v>15</v>
      </c>
      <c r="B63" s="20" t="s">
        <v>87</v>
      </c>
      <c r="C63" s="21">
        <v>76</v>
      </c>
      <c r="D63" s="21">
        <v>62288</v>
      </c>
      <c r="E63" s="22">
        <v>0</v>
      </c>
      <c r="F63" s="22">
        <v>104.25378585</v>
      </c>
      <c r="G63" s="22">
        <v>-104.25378585</v>
      </c>
      <c r="H63" s="22">
        <v>15121.303411790001</v>
      </c>
      <c r="I63" s="22">
        <v>15111.5594686</v>
      </c>
      <c r="J63" s="21">
        <v>0</v>
      </c>
      <c r="K63" s="22">
        <v>0</v>
      </c>
    </row>
    <row r="64" spans="1:11" s="23" customFormat="1">
      <c r="A64" s="19" t="s">
        <v>17</v>
      </c>
      <c r="B64" s="20" t="s">
        <v>88</v>
      </c>
      <c r="C64" s="21">
        <v>0</v>
      </c>
      <c r="D64" s="21">
        <v>0</v>
      </c>
      <c r="E64" s="22">
        <v>0</v>
      </c>
      <c r="F64" s="22">
        <v>0</v>
      </c>
      <c r="G64" s="22">
        <v>0</v>
      </c>
      <c r="H64" s="22">
        <v>0</v>
      </c>
      <c r="I64" s="22">
        <v>0</v>
      </c>
      <c r="J64" s="21">
        <v>0</v>
      </c>
      <c r="K64" s="22">
        <v>0</v>
      </c>
    </row>
    <row r="65" spans="1:11" s="23" customFormat="1">
      <c r="A65" s="19" t="s">
        <v>19</v>
      </c>
      <c r="B65" s="20" t="s">
        <v>89</v>
      </c>
      <c r="C65" s="21">
        <v>3</v>
      </c>
      <c r="D65" s="21">
        <v>19</v>
      </c>
      <c r="E65" s="22">
        <v>0</v>
      </c>
      <c r="F65" s="22">
        <v>261.85378209999999</v>
      </c>
      <c r="G65" s="22">
        <v>-261.85378209999999</v>
      </c>
      <c r="H65" s="22">
        <v>862.96336429999997</v>
      </c>
      <c r="I65" s="22">
        <v>1122.1403330000001</v>
      </c>
      <c r="J65" s="21">
        <v>0</v>
      </c>
      <c r="K65" s="22">
        <v>0</v>
      </c>
    </row>
    <row r="66" spans="1:11" s="23" customFormat="1">
      <c r="A66" s="19" t="s">
        <v>21</v>
      </c>
      <c r="B66" s="20" t="s">
        <v>90</v>
      </c>
      <c r="C66" s="21">
        <v>1</v>
      </c>
      <c r="D66" s="21">
        <v>189044</v>
      </c>
      <c r="E66" s="22">
        <v>15.43</v>
      </c>
      <c r="F66" s="22">
        <v>68.14</v>
      </c>
      <c r="G66" s="22">
        <v>-52.71</v>
      </c>
      <c r="H66" s="22">
        <v>5451.34</v>
      </c>
      <c r="I66" s="22">
        <v>5457.69</v>
      </c>
      <c r="J66" s="21">
        <v>0</v>
      </c>
      <c r="K66" s="22">
        <v>0</v>
      </c>
    </row>
    <row r="67" spans="1:11">
      <c r="A67" s="7" t="s">
        <v>47</v>
      </c>
      <c r="B67" s="7" t="s">
        <v>91</v>
      </c>
      <c r="C67" s="14">
        <f>SUM($C$63:$C$66)</f>
        <v>80</v>
      </c>
      <c r="D67" s="14">
        <f>SUM($D$63:$D$66)</f>
        <v>251351</v>
      </c>
      <c r="E67" s="10">
        <f>SUM($E$63:$E$66)</f>
        <v>15.43</v>
      </c>
      <c r="F67" s="10">
        <f>SUM($F$63:$F$66)</f>
        <v>434.24756794999996</v>
      </c>
      <c r="G67" s="10">
        <f>SUM($G$63:$G$66)</f>
        <v>-418.81756794999995</v>
      </c>
      <c r="H67" s="10">
        <f>SUM($H$63:$H$66)</f>
        <v>21435.60677609</v>
      </c>
      <c r="I67" s="10">
        <f>SUM($I$63:$I$66)</f>
        <v>21691.389801599998</v>
      </c>
      <c r="J67" s="14">
        <f>SUM($J$63:$J$66)</f>
        <v>0</v>
      </c>
      <c r="K67" s="10">
        <f>SUM($K$63:$K$66)</f>
        <v>0</v>
      </c>
    </row>
    <row r="68" spans="1:11">
      <c r="A68" s="4"/>
      <c r="B68" s="6" t="s">
        <v>47</v>
      </c>
      <c r="C68" s="15"/>
      <c r="D68" s="15"/>
      <c r="E68" s="11"/>
      <c r="F68" s="11"/>
      <c r="G68" s="11"/>
      <c r="H68" s="11"/>
      <c r="I68" s="11"/>
      <c r="J68" s="15"/>
      <c r="K68" s="11"/>
    </row>
    <row r="69" spans="1:11" ht="15.75">
      <c r="A69" s="2" t="s">
        <v>49</v>
      </c>
      <c r="B69" s="3" t="s">
        <v>50</v>
      </c>
      <c r="C69" s="15"/>
      <c r="D69" s="15"/>
      <c r="E69" s="11"/>
      <c r="F69" s="11"/>
      <c r="G69" s="11"/>
      <c r="H69" s="11"/>
      <c r="I69" s="11"/>
      <c r="J69" s="15"/>
      <c r="K69" s="11"/>
    </row>
    <row r="70" spans="1:11" s="23" customFormat="1">
      <c r="A70" s="19" t="s">
        <v>15</v>
      </c>
      <c r="B70" s="20" t="s">
        <v>60</v>
      </c>
      <c r="C70" s="21">
        <v>15</v>
      </c>
      <c r="D70" s="21">
        <v>257771</v>
      </c>
      <c r="E70" s="22">
        <v>0</v>
      </c>
      <c r="F70" s="22">
        <v>18.563768589999999</v>
      </c>
      <c r="G70" s="22">
        <v>-18.563768589999999</v>
      </c>
      <c r="H70" s="22">
        <v>4272.9352847500004</v>
      </c>
      <c r="I70" s="22">
        <v>4227.2001689899998</v>
      </c>
      <c r="J70" s="21">
        <v>0</v>
      </c>
      <c r="K70" s="22">
        <v>0</v>
      </c>
    </row>
    <row r="71" spans="1:11" s="23" customFormat="1">
      <c r="A71" s="19" t="s">
        <v>17</v>
      </c>
      <c r="B71" s="20" t="s">
        <v>92</v>
      </c>
      <c r="C71" s="21">
        <v>0</v>
      </c>
      <c r="D71" s="21">
        <v>0</v>
      </c>
      <c r="E71" s="22">
        <v>0</v>
      </c>
      <c r="F71" s="22">
        <v>0</v>
      </c>
      <c r="G71" s="22">
        <v>0</v>
      </c>
      <c r="H71" s="22">
        <v>0</v>
      </c>
      <c r="I71" s="22">
        <v>0</v>
      </c>
      <c r="J71" s="21">
        <v>0</v>
      </c>
      <c r="K71" s="22">
        <v>0</v>
      </c>
    </row>
    <row r="72" spans="1:11">
      <c r="A72" s="7" t="s">
        <v>47</v>
      </c>
      <c r="B72" s="7" t="s">
        <v>93</v>
      </c>
      <c r="C72" s="14">
        <f>SUM($C$70:$C$71)</f>
        <v>15</v>
      </c>
      <c r="D72" s="14">
        <f>SUM($D$70:$D$71)</f>
        <v>257771</v>
      </c>
      <c r="E72" s="10">
        <f>SUM($E$70:$E$71)</f>
        <v>0</v>
      </c>
      <c r="F72" s="10">
        <f>SUM($F$70:$F$71)</f>
        <v>18.563768589999999</v>
      </c>
      <c r="G72" s="10">
        <f>SUM($G$70:$G$71)</f>
        <v>-18.563768589999999</v>
      </c>
      <c r="H72" s="10">
        <f>SUM($H$70:$H$71)</f>
        <v>4272.9352847500004</v>
      </c>
      <c r="I72" s="10">
        <f>SUM($I$70:$I$71)</f>
        <v>4227.2001689899998</v>
      </c>
      <c r="J72" s="14">
        <f>SUM($J$70:$J$71)</f>
        <v>0</v>
      </c>
      <c r="K72" s="10">
        <f>SUM($K$70:$K$71)</f>
        <v>0</v>
      </c>
    </row>
    <row r="73" spans="1:11">
      <c r="A73" s="4"/>
      <c r="B73" s="5" t="s">
        <v>47</v>
      </c>
      <c r="C73" s="15"/>
      <c r="D73" s="15"/>
      <c r="E73" s="11"/>
      <c r="F73" s="11"/>
      <c r="G73" s="11"/>
      <c r="H73" s="11"/>
      <c r="I73" s="11"/>
      <c r="J73" s="15"/>
      <c r="K73" s="11"/>
    </row>
    <row r="74" spans="1:11" s="23" customFormat="1">
      <c r="A74" s="19" t="s">
        <v>63</v>
      </c>
      <c r="B74" s="20" t="s">
        <v>78</v>
      </c>
      <c r="C74" s="21">
        <v>0</v>
      </c>
      <c r="D74" s="21">
        <v>0</v>
      </c>
      <c r="E74" s="22">
        <v>0</v>
      </c>
      <c r="F74" s="22">
        <v>0</v>
      </c>
      <c r="G74" s="22">
        <v>0</v>
      </c>
      <c r="H74" s="22">
        <v>0</v>
      </c>
      <c r="I74" s="22">
        <v>0</v>
      </c>
      <c r="J74" s="21">
        <v>0</v>
      </c>
      <c r="K74" s="22">
        <v>0</v>
      </c>
    </row>
    <row r="75" spans="1:11">
      <c r="A75" s="4"/>
      <c r="B75" s="4"/>
      <c r="C75" s="15"/>
      <c r="D75" s="15"/>
      <c r="E75" s="11"/>
      <c r="F75" s="11"/>
      <c r="G75" s="11"/>
      <c r="H75" s="11"/>
      <c r="I75" s="11"/>
      <c r="J75" s="15"/>
      <c r="K75" s="11"/>
    </row>
    <row r="76" spans="1:11">
      <c r="A76" s="8" t="s">
        <v>47</v>
      </c>
      <c r="B76" s="8" t="s">
        <v>94</v>
      </c>
      <c r="C76" s="16">
        <f>SUM($C$63:$C$66) + SUM($C$70:$C$71) + SUM($C$74:$C$74)</f>
        <v>95</v>
      </c>
      <c r="D76" s="16">
        <f>SUM($D$63:$D$66) + SUM($D$70:$D$71) + SUM($D$74:$D$74)</f>
        <v>509122</v>
      </c>
      <c r="E76" s="12">
        <f>SUM($E$63:$E$66) + SUM($E$70:$E$71) + SUM($E$74:$E$74)</f>
        <v>15.43</v>
      </c>
      <c r="F76" s="12">
        <f>SUM($F$63:$F$66) + SUM($F$70:$F$71) + SUM($F$74:$F$74)</f>
        <v>452.81133653999996</v>
      </c>
      <c r="G76" s="12">
        <f>SUM($G$63:$G$66) + SUM($G$70:$G$71) + SUM($G$74:$G$74)</f>
        <v>-437.38133653999995</v>
      </c>
      <c r="H76" s="12">
        <f>SUM($H$63:$H$66) + SUM($H$70:$H$71) + SUM($H$74:$H$74)</f>
        <v>25708.542060840002</v>
      </c>
      <c r="I76" s="12">
        <f>SUM($I$63:$I$66) + SUM($I$70:$I$71) + SUM($I$74:$I$74)</f>
        <v>25918.589970589997</v>
      </c>
      <c r="J76" s="16">
        <f>SUM($J$63:$J$66) + SUM($J$70:$J$71) + SUM($J$74:$J$74)</f>
        <v>0</v>
      </c>
      <c r="K76" s="12">
        <f>SUM($K$63:$K$66) + SUM($K$70:$K$71) + SUM($K$74:$K$74)</f>
        <v>0</v>
      </c>
    </row>
    <row r="77" spans="1:11">
      <c r="A77" s="4"/>
      <c r="B77" s="6" t="s">
        <v>47</v>
      </c>
      <c r="C77" s="15"/>
      <c r="D77" s="15"/>
      <c r="E77" s="11"/>
      <c r="F77" s="11"/>
      <c r="G77" s="11"/>
      <c r="H77" s="11"/>
      <c r="I77" s="11"/>
      <c r="J77" s="15"/>
      <c r="K77" s="11"/>
    </row>
    <row r="78" spans="1:11" ht="15.75">
      <c r="A78" s="2" t="s">
        <v>95</v>
      </c>
      <c r="B78" s="3" t="s">
        <v>96</v>
      </c>
      <c r="C78" s="15"/>
      <c r="D78" s="15"/>
      <c r="E78" s="11"/>
      <c r="F78" s="11"/>
      <c r="G78" s="11"/>
      <c r="H78" s="11"/>
      <c r="I78" s="11"/>
      <c r="J78" s="15"/>
      <c r="K78" s="11"/>
    </row>
    <row r="79" spans="1:11" s="23" customFormat="1">
      <c r="A79" s="19" t="s">
        <v>13</v>
      </c>
      <c r="B79" s="20" t="s">
        <v>14</v>
      </c>
      <c r="C79" s="21">
        <v>4</v>
      </c>
      <c r="D79" s="21">
        <v>998</v>
      </c>
      <c r="E79" s="22">
        <v>0</v>
      </c>
      <c r="F79" s="22">
        <v>27.270099999999999</v>
      </c>
      <c r="G79" s="22">
        <v>-27.270099999999999</v>
      </c>
      <c r="H79" s="22">
        <v>43.863700000000001</v>
      </c>
      <c r="I79" s="22">
        <v>78.4893</v>
      </c>
      <c r="J79" s="21">
        <v>0</v>
      </c>
      <c r="K79" s="22">
        <v>0</v>
      </c>
    </row>
    <row r="80" spans="1:11" s="23" customFormat="1">
      <c r="A80" s="24"/>
      <c r="B80" s="24"/>
      <c r="C80" s="25"/>
      <c r="D80" s="25"/>
      <c r="E80" s="26"/>
      <c r="F80" s="26"/>
      <c r="G80" s="26"/>
      <c r="H80" s="26"/>
      <c r="I80" s="26"/>
      <c r="J80" s="25"/>
      <c r="K80" s="26"/>
    </row>
    <row r="81" spans="1:14" s="23" customFormat="1">
      <c r="A81" s="19" t="s">
        <v>49</v>
      </c>
      <c r="B81" s="20" t="s">
        <v>50</v>
      </c>
      <c r="C81" s="21">
        <v>0</v>
      </c>
      <c r="D81" s="21">
        <v>0</v>
      </c>
      <c r="E81" s="22">
        <v>0</v>
      </c>
      <c r="F81" s="22">
        <v>0</v>
      </c>
      <c r="G81" s="22">
        <v>0</v>
      </c>
      <c r="H81" s="22">
        <v>0</v>
      </c>
      <c r="I81" s="22">
        <v>0</v>
      </c>
      <c r="J81" s="21">
        <v>0</v>
      </c>
      <c r="K81" s="22">
        <v>0</v>
      </c>
    </row>
    <row r="82" spans="1:14" s="23" customFormat="1">
      <c r="A82" s="24"/>
      <c r="B82" s="24"/>
      <c r="C82" s="25"/>
      <c r="D82" s="25"/>
      <c r="E82" s="26"/>
      <c r="F82" s="26"/>
      <c r="G82" s="26"/>
      <c r="H82" s="26"/>
      <c r="I82" s="26"/>
      <c r="J82" s="25"/>
      <c r="K82" s="26"/>
    </row>
    <row r="83" spans="1:14" s="23" customFormat="1">
      <c r="A83" s="19" t="s">
        <v>63</v>
      </c>
      <c r="B83" s="20" t="s">
        <v>78</v>
      </c>
      <c r="C83" s="21">
        <v>0</v>
      </c>
      <c r="D83" s="21">
        <v>0</v>
      </c>
      <c r="E83" s="22">
        <v>0</v>
      </c>
      <c r="F83" s="22">
        <v>0</v>
      </c>
      <c r="G83" s="22">
        <v>0</v>
      </c>
      <c r="H83" s="22">
        <v>0</v>
      </c>
      <c r="I83" s="22">
        <v>0</v>
      </c>
      <c r="J83" s="21">
        <v>0</v>
      </c>
      <c r="K83" s="22">
        <v>0</v>
      </c>
    </row>
    <row r="84" spans="1:14">
      <c r="A84" s="4"/>
      <c r="B84" s="4"/>
      <c r="C84" s="15"/>
      <c r="D84" s="15"/>
      <c r="E84" s="11"/>
      <c r="F84" s="11"/>
      <c r="G84" s="11"/>
      <c r="H84" s="11"/>
      <c r="I84" s="11"/>
      <c r="J84" s="15"/>
      <c r="K84" s="11"/>
    </row>
    <row r="85" spans="1:14">
      <c r="A85" s="8" t="s">
        <v>47</v>
      </c>
      <c r="B85" s="8" t="s">
        <v>97</v>
      </c>
      <c r="C85" s="16">
        <f>SUM($C$79:$C$83)</f>
        <v>4</v>
      </c>
      <c r="D85" s="16">
        <f>SUM($D$79:$D$83)</f>
        <v>998</v>
      </c>
      <c r="E85" s="12">
        <f>SUM($E$79:$E$83)</f>
        <v>0</v>
      </c>
      <c r="F85" s="12">
        <f>SUM($F$79:$F$83)</f>
        <v>27.270099999999999</v>
      </c>
      <c r="G85" s="12">
        <f>SUM($G$79:$G$83)</f>
        <v>-27.270099999999999</v>
      </c>
      <c r="H85" s="12">
        <f>SUM($H$79:$H$83)</f>
        <v>43.863700000000001</v>
      </c>
      <c r="I85" s="12">
        <f>SUM($I$79:$I$83)</f>
        <v>78.4893</v>
      </c>
      <c r="J85" s="16">
        <f>SUM($J$79:$J$83)</f>
        <v>0</v>
      </c>
      <c r="K85" s="12">
        <f>SUM($K$79:$K$83)</f>
        <v>0</v>
      </c>
    </row>
    <row r="86" spans="1:14">
      <c r="A86" s="4"/>
      <c r="B86" s="5" t="s">
        <v>47</v>
      </c>
      <c r="C86" s="15"/>
      <c r="D86" s="15"/>
      <c r="E86" s="11"/>
      <c r="F86" s="11"/>
      <c r="G86" s="11"/>
      <c r="H86" s="11"/>
      <c r="I86" s="11"/>
      <c r="J86" s="15"/>
      <c r="K86" s="11"/>
    </row>
    <row r="87" spans="1:14">
      <c r="A87" s="8" t="s">
        <v>47</v>
      </c>
      <c r="B87" s="8" t="s">
        <v>98</v>
      </c>
      <c r="C87" s="16">
        <f>SUM($C$59:$C$59) + SUM($C$76:$C$76) + SUM($C$85:$C$85)</f>
        <v>1774</v>
      </c>
      <c r="D87" s="16">
        <f>SUM($D$59:$D$59) + SUM($D$76:$D$76) + SUM($D$85:$D$85)</f>
        <v>238312770</v>
      </c>
      <c r="E87" s="12">
        <f>SUM($E$59:$E$59) + SUM($E$76:$E$76) + SUM($E$85:$E$85)</f>
        <v>1056702.0842438198</v>
      </c>
      <c r="F87" s="12">
        <f>SUM($F$59:$F$59) + SUM($F$76:$F$76) + SUM($F$85:$F$85)</f>
        <v>1027593.7511361301</v>
      </c>
      <c r="G87" s="12">
        <f>SUM($G$59:$G$59) + SUM($G$76:$G$76) + SUM($G$85:$G$85)</f>
        <v>29108.33310768997</v>
      </c>
      <c r="H87" s="12">
        <f>SUM($H$59:$H$59) + SUM($H$76:$H$76) + SUM($H$85:$H$85)</f>
        <v>7219610.6927988995</v>
      </c>
      <c r="I87" s="12">
        <f>SUM($I$59:$I$59) + SUM($I$76:$I$76) + SUM($I$85:$I$85)</f>
        <v>7218274.1231773384</v>
      </c>
      <c r="J87" s="16">
        <f>SUM($J$59:$J$59) + SUM($J$76:$J$76) + SUM($J$85:$J$85)</f>
        <v>10</v>
      </c>
      <c r="K87" s="12">
        <f>SUM($K$59:$K$59) + SUM($K$76:$K$76) + SUM($K$85:$K$85)</f>
        <v>0</v>
      </c>
    </row>
    <row r="88" spans="1:14">
      <c r="A88" s="4"/>
      <c r="B88" s="5" t="s">
        <v>47</v>
      </c>
      <c r="C88" s="15"/>
      <c r="D88" s="15"/>
      <c r="E88" s="11"/>
      <c r="F88" s="11"/>
      <c r="G88" s="11"/>
      <c r="H88" s="11"/>
      <c r="I88" s="11"/>
      <c r="J88" s="15"/>
      <c r="K88" s="11"/>
    </row>
    <row r="89" spans="1:14">
      <c r="A89" s="4"/>
      <c r="B89" s="6" t="s">
        <v>126</v>
      </c>
      <c r="C89" s="13" t="s">
        <v>127</v>
      </c>
      <c r="D89" s="13">
        <v>3854287</v>
      </c>
      <c r="E89" s="9">
        <v>7281.7311193799997</v>
      </c>
      <c r="F89" s="9">
        <v>1452.4143561599999</v>
      </c>
      <c r="G89" s="9">
        <v>5829.3167632200002</v>
      </c>
      <c r="H89" s="9">
        <v>108136.90455787</v>
      </c>
      <c r="I89" s="9">
        <v>104870.21255876</v>
      </c>
      <c r="J89" s="13">
        <v>0</v>
      </c>
      <c r="K89" s="9">
        <v>0</v>
      </c>
    </row>
    <row r="90" spans="1:14">
      <c r="J90" s="65" t="s">
        <v>124</v>
      </c>
    </row>
    <row r="91" spans="1:14">
      <c r="B91" s="66" t="s">
        <v>125</v>
      </c>
      <c r="C91" s="66"/>
      <c r="D91" s="66"/>
      <c r="E91" s="66"/>
      <c r="F91" s="66"/>
      <c r="G91" s="66"/>
      <c r="H91" s="66"/>
      <c r="I91" s="66"/>
      <c r="J91" s="66"/>
      <c r="K91" s="66"/>
      <c r="L91" s="67"/>
      <c r="M91" s="67"/>
      <c r="N91" s="67"/>
    </row>
    <row r="92" spans="1:14" ht="15" customHeight="1">
      <c r="B92" s="66" t="s">
        <v>128</v>
      </c>
      <c r="C92" s="66"/>
      <c r="D92" s="66"/>
      <c r="E92" s="66"/>
      <c r="F92" s="66"/>
      <c r="G92" s="66"/>
      <c r="H92" s="66"/>
      <c r="I92" s="66"/>
      <c r="J92" s="66"/>
      <c r="K92" s="66"/>
      <c r="L92" s="66"/>
      <c r="M92" s="66"/>
      <c r="N92" s="66"/>
    </row>
    <row r="93" spans="1:14">
      <c r="J93" s="17"/>
    </row>
    <row r="94" spans="1:14">
      <c r="J94" s="17"/>
    </row>
    <row r="95" spans="1:14">
      <c r="J95" s="17"/>
    </row>
    <row r="96" spans="1:14">
      <c r="J96" s="17"/>
    </row>
    <row r="97" spans="10:10">
      <c r="J97" s="17"/>
    </row>
    <row r="98" spans="10:10">
      <c r="J98" s="17"/>
    </row>
    <row r="99" spans="10:10">
      <c r="J99" s="17"/>
    </row>
    <row r="100" spans="10:10">
      <c r="J100" s="17"/>
    </row>
    <row r="101" spans="10:10">
      <c r="J101" s="17"/>
    </row>
    <row r="102" spans="10:10">
      <c r="J102" s="17"/>
    </row>
    <row r="103" spans="10:10">
      <c r="J103" s="17"/>
    </row>
    <row r="104" spans="10:10">
      <c r="J104" s="17"/>
    </row>
    <row r="105" spans="10:10">
      <c r="J105" s="17"/>
    </row>
    <row r="106" spans="10:10">
      <c r="J106" s="17"/>
    </row>
    <row r="107" spans="10:10">
      <c r="J107" s="17"/>
    </row>
    <row r="108" spans="10:10">
      <c r="J108" s="17"/>
    </row>
    <row r="109" spans="10:10">
      <c r="J109" s="17"/>
    </row>
    <row r="110" spans="10:10">
      <c r="J110" s="17"/>
    </row>
    <row r="111" spans="10:10">
      <c r="J111" s="17"/>
    </row>
    <row r="112" spans="10:10">
      <c r="J112" s="17"/>
    </row>
  </sheetData>
  <mergeCells count="5">
    <mergeCell ref="A1:K1"/>
    <mergeCell ref="A2:K2"/>
    <mergeCell ref="B91:K91"/>
    <mergeCell ref="B92:K92"/>
    <mergeCell ref="L92:N92"/>
  </mergeCells>
  <printOptions horizontalCentered="1"/>
  <pageMargins left="0.74803149606299213" right="0.74803149606299213" top="0.98425196850393704" bottom="0.98425196850393704" header="0.51181102362204722" footer="0.51181102362204722"/>
  <pageSetup paperSize="9" scale="46" orientation="portrait" verticalDpi="0" r:id="rId1"/>
  <drawing r:id="rId2"/>
  <legacyDrawing r:id="rId3"/>
  <oleObjects>
    <mc:AlternateContent xmlns:mc="http://schemas.openxmlformats.org/markup-compatibility/2006">
      <mc:Choice Requires="x14">
        <oleObject progId="Word.Picture.8" shapeId="3073" r:id="rId4">
          <objectPr defaultSize="0" autoPict="0" r:id="rId5">
            <anchor moveWithCells="1" sizeWithCells="1">
              <from>
                <xdr:col>4</xdr:col>
                <xdr:colOff>809625</xdr:colOff>
                <xdr:row>0</xdr:row>
                <xdr:rowOff>66675</xdr:rowOff>
              </from>
              <to>
                <xdr:col>5</xdr:col>
                <xdr:colOff>219075</xdr:colOff>
                <xdr:row>0</xdr:row>
                <xdr:rowOff>561975</xdr:rowOff>
              </to>
            </anchor>
          </objectPr>
        </oleObject>
      </mc:Choice>
      <mc:Fallback>
        <oleObject progId="Word.Picture.8" shapeId="3073"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27636B-2ECA-4A43-A98D-C22B333968C8}">
  <sheetPr>
    <pageSetUpPr fitToPage="1"/>
  </sheetPr>
  <dimension ref="A5:N36"/>
  <sheetViews>
    <sheetView tabSelected="1" workbookViewId="0">
      <selection activeCell="A5" sqref="A5"/>
    </sheetView>
  </sheetViews>
  <sheetFormatPr defaultColWidth="9.140625" defaultRowHeight="15"/>
  <cols>
    <col min="1" max="1" width="50.28515625" customWidth="1"/>
    <col min="2" max="2" width="9.85546875" style="28" customWidth="1"/>
    <col min="3" max="3" width="10.5703125" style="28" customWidth="1"/>
    <col min="4" max="4" width="10.28515625" style="28" customWidth="1"/>
    <col min="5" max="5" width="11.28515625" style="28" customWidth="1"/>
    <col min="6" max="6" width="10.5703125" style="28" customWidth="1"/>
    <col min="7" max="7" width="14.28515625" style="28" customWidth="1"/>
    <col min="8" max="8" width="8.5703125" customWidth="1"/>
    <col min="9" max="9" width="11" customWidth="1"/>
  </cols>
  <sheetData>
    <row r="5" spans="1:12">
      <c r="A5" s="27" t="s">
        <v>100</v>
      </c>
    </row>
    <row r="6" spans="1:12">
      <c r="F6" s="29" t="s">
        <v>101</v>
      </c>
    </row>
    <row r="7" spans="1:12">
      <c r="A7" s="30"/>
      <c r="B7" s="62" t="s">
        <v>102</v>
      </c>
      <c r="C7" s="62"/>
      <c r="D7" s="62" t="s">
        <v>103</v>
      </c>
      <c r="E7" s="62"/>
      <c r="F7" s="62" t="s">
        <v>104</v>
      </c>
      <c r="G7" s="62"/>
    </row>
    <row r="8" spans="1:12" s="33" customFormat="1" ht="30">
      <c r="A8" s="31"/>
      <c r="B8" s="32" t="s">
        <v>105</v>
      </c>
      <c r="C8" s="32" t="s">
        <v>106</v>
      </c>
      <c r="D8" s="32" t="s">
        <v>105</v>
      </c>
      <c r="E8" s="32" t="s">
        <v>106</v>
      </c>
      <c r="F8" s="32" t="s">
        <v>105</v>
      </c>
      <c r="G8" s="32" t="s">
        <v>106</v>
      </c>
    </row>
    <row r="9" spans="1:12" s="33" customFormat="1">
      <c r="A9" s="34" t="s">
        <v>107</v>
      </c>
      <c r="B9" s="32"/>
      <c r="C9" s="32"/>
      <c r="D9" s="32"/>
      <c r="E9" s="32"/>
      <c r="F9" s="32"/>
      <c r="G9" s="32"/>
    </row>
    <row r="10" spans="1:12" s="33" customFormat="1">
      <c r="A10" s="20" t="s">
        <v>42</v>
      </c>
      <c r="B10" s="35">
        <v>1</v>
      </c>
      <c r="C10" s="35">
        <v>23</v>
      </c>
      <c r="D10" s="35">
        <v>0</v>
      </c>
      <c r="E10" s="35">
        <v>0</v>
      </c>
      <c r="F10" s="35">
        <f>B10</f>
        <v>1</v>
      </c>
      <c r="G10" s="35">
        <f>C10</f>
        <v>23</v>
      </c>
    </row>
    <row r="11" spans="1:12" s="33" customFormat="1">
      <c r="A11" s="36" t="s">
        <v>108</v>
      </c>
      <c r="B11" s="32">
        <f>SUM(B10)</f>
        <v>1</v>
      </c>
      <c r="C11" s="32">
        <f>SUM(C10)</f>
        <v>23</v>
      </c>
      <c r="D11" s="32">
        <v>0</v>
      </c>
      <c r="E11" s="32">
        <v>0</v>
      </c>
      <c r="F11" s="32">
        <f>SUM(F10)</f>
        <v>1</v>
      </c>
      <c r="G11" s="32">
        <f>SUM(G10)</f>
        <v>23</v>
      </c>
    </row>
    <row r="12" spans="1:12">
      <c r="A12" s="36" t="s">
        <v>109</v>
      </c>
      <c r="B12" s="37"/>
      <c r="C12" s="37"/>
      <c r="D12" s="38"/>
      <c r="E12" s="38"/>
      <c r="F12" s="39"/>
      <c r="G12" s="39"/>
      <c r="H12" s="40"/>
      <c r="I12" s="40"/>
      <c r="J12" s="40"/>
      <c r="K12" s="40"/>
      <c r="L12" s="40"/>
    </row>
    <row r="13" spans="1:12">
      <c r="A13" s="41" t="s">
        <v>51</v>
      </c>
      <c r="B13" s="37">
        <v>1</v>
      </c>
      <c r="C13" s="37">
        <v>940</v>
      </c>
      <c r="D13" s="37">
        <v>0</v>
      </c>
      <c r="E13" s="37">
        <v>0</v>
      </c>
      <c r="F13" s="37">
        <f>B13</f>
        <v>1</v>
      </c>
      <c r="G13" s="37">
        <f>C13</f>
        <v>940</v>
      </c>
      <c r="H13" s="40"/>
      <c r="I13" s="40"/>
      <c r="J13" s="40"/>
      <c r="K13" s="40"/>
      <c r="L13" s="40"/>
    </row>
    <row r="14" spans="1:12" ht="15.75" customHeight="1">
      <c r="A14" s="30" t="s">
        <v>59</v>
      </c>
      <c r="B14" s="37">
        <v>2</v>
      </c>
      <c r="C14" s="37">
        <v>1792</v>
      </c>
      <c r="D14" s="37"/>
      <c r="E14" s="37"/>
      <c r="F14" s="37">
        <f>B14</f>
        <v>2</v>
      </c>
      <c r="G14" s="37">
        <f>C14</f>
        <v>1792</v>
      </c>
      <c r="H14" s="40"/>
      <c r="I14" s="40"/>
      <c r="J14" s="40"/>
      <c r="K14" s="40"/>
      <c r="L14" s="40"/>
    </row>
    <row r="15" spans="1:12">
      <c r="A15" s="36" t="s">
        <v>110</v>
      </c>
      <c r="B15" s="42">
        <f>SUM(B13:B14)</f>
        <v>3</v>
      </c>
      <c r="C15" s="42">
        <f t="shared" ref="C15:G15" si="0">SUM(C13:C14)</f>
        <v>2732</v>
      </c>
      <c r="D15" s="42">
        <f t="shared" si="0"/>
        <v>0</v>
      </c>
      <c r="E15" s="42">
        <f t="shared" si="0"/>
        <v>0</v>
      </c>
      <c r="F15" s="42">
        <f t="shared" si="0"/>
        <v>3</v>
      </c>
      <c r="G15" s="42">
        <f t="shared" si="0"/>
        <v>2732</v>
      </c>
      <c r="H15" s="40"/>
      <c r="I15" s="40"/>
      <c r="J15" s="40"/>
      <c r="K15" s="40"/>
      <c r="L15" s="40"/>
    </row>
    <row r="16" spans="1:12">
      <c r="A16" s="36" t="s">
        <v>111</v>
      </c>
      <c r="B16" s="30"/>
      <c r="C16" s="43"/>
      <c r="D16" s="44"/>
      <c r="E16" s="44"/>
      <c r="F16" s="38"/>
      <c r="G16" s="38"/>
      <c r="H16" s="40"/>
      <c r="I16" s="40"/>
      <c r="J16" s="40"/>
      <c r="K16" s="40"/>
      <c r="L16" s="40"/>
    </row>
    <row r="17" spans="1:14" ht="15.75" customHeight="1">
      <c r="A17" t="s">
        <v>68</v>
      </c>
      <c r="B17" s="37">
        <v>1</v>
      </c>
      <c r="C17" s="37">
        <v>859</v>
      </c>
      <c r="D17" s="44">
        <v>0</v>
      </c>
      <c r="E17" s="44">
        <v>0</v>
      </c>
      <c r="F17" s="37">
        <f>B17</f>
        <v>1</v>
      </c>
      <c r="G17" s="37">
        <f>C17</f>
        <v>859</v>
      </c>
      <c r="H17" s="40"/>
      <c r="I17" s="40"/>
      <c r="J17" s="40"/>
      <c r="K17" s="40"/>
      <c r="L17" s="40"/>
    </row>
    <row r="18" spans="1:14" s="27" customFormat="1">
      <c r="A18" s="36" t="s">
        <v>112</v>
      </c>
      <c r="B18" s="45">
        <f>SUM(B17)</f>
        <v>1</v>
      </c>
      <c r="C18" s="45">
        <f t="shared" ref="C18:G18" si="1">SUM(C17)</f>
        <v>859</v>
      </c>
      <c r="D18" s="45">
        <f t="shared" si="1"/>
        <v>0</v>
      </c>
      <c r="E18" s="45">
        <f t="shared" si="1"/>
        <v>0</v>
      </c>
      <c r="F18" s="45">
        <f t="shared" si="1"/>
        <v>1</v>
      </c>
      <c r="G18" s="45">
        <f t="shared" si="1"/>
        <v>859</v>
      </c>
      <c r="H18" s="40"/>
      <c r="K18" s="40"/>
      <c r="L18" s="40"/>
    </row>
    <row r="19" spans="1:14" ht="15.75" customHeight="1">
      <c r="A19" s="46" t="s">
        <v>113</v>
      </c>
      <c r="B19" s="47"/>
      <c r="C19" s="47"/>
      <c r="D19" s="47"/>
      <c r="E19" s="47"/>
      <c r="F19" s="39"/>
      <c r="G19" s="39"/>
      <c r="H19" s="40"/>
      <c r="I19" s="27"/>
      <c r="J19" s="27"/>
      <c r="K19" s="40"/>
      <c r="L19" s="40"/>
    </row>
    <row r="20" spans="1:14" ht="15.75" customHeight="1">
      <c r="A20" s="48" t="s">
        <v>79</v>
      </c>
      <c r="B20" s="47">
        <v>7</v>
      </c>
      <c r="C20" s="47">
        <v>514</v>
      </c>
      <c r="D20" s="44">
        <v>0</v>
      </c>
      <c r="E20" s="44">
        <v>0</v>
      </c>
      <c r="F20" s="37">
        <f>B20</f>
        <v>7</v>
      </c>
      <c r="G20" s="38">
        <f>C20</f>
        <v>514</v>
      </c>
      <c r="H20" s="40"/>
      <c r="I20" s="27"/>
      <c r="J20" s="27"/>
      <c r="K20" s="40"/>
      <c r="L20" s="40"/>
    </row>
    <row r="21" spans="1:14" ht="15.75" customHeight="1">
      <c r="A21" s="30" t="s">
        <v>81</v>
      </c>
      <c r="B21" s="47">
        <v>7</v>
      </c>
      <c r="C21" s="47">
        <v>42</v>
      </c>
      <c r="D21" s="44">
        <v>0</v>
      </c>
      <c r="E21" s="44">
        <v>0</v>
      </c>
      <c r="F21" s="37">
        <f>B21</f>
        <v>7</v>
      </c>
      <c r="G21" s="38">
        <f>C21</f>
        <v>42</v>
      </c>
      <c r="H21" s="40"/>
      <c r="I21" s="27"/>
      <c r="J21" s="27"/>
      <c r="K21" s="40"/>
      <c r="L21" s="40"/>
    </row>
    <row r="22" spans="1:14" s="27" customFormat="1">
      <c r="A22" s="36" t="s">
        <v>114</v>
      </c>
      <c r="B22" s="39">
        <f>SUM(B20:B21)</f>
        <v>14</v>
      </c>
      <c r="C22" s="39">
        <f t="shared" ref="C22:G22" si="2">SUM(C20:C21)</f>
        <v>556</v>
      </c>
      <c r="D22" s="39">
        <f t="shared" si="2"/>
        <v>0</v>
      </c>
      <c r="E22" s="39">
        <f t="shared" si="2"/>
        <v>0</v>
      </c>
      <c r="F22" s="39">
        <f t="shared" si="2"/>
        <v>14</v>
      </c>
      <c r="G22" s="39">
        <f t="shared" si="2"/>
        <v>556</v>
      </c>
      <c r="H22" s="40"/>
      <c r="I22" s="40"/>
      <c r="J22" s="40"/>
      <c r="K22" s="40"/>
    </row>
    <row r="23" spans="1:14" s="27" customFormat="1" ht="15.75" customHeight="1">
      <c r="A23" s="46" t="s">
        <v>115</v>
      </c>
      <c r="B23" s="39">
        <f t="shared" ref="B23:G23" si="3">B11+B15+B18+B22</f>
        <v>19</v>
      </c>
      <c r="C23" s="39">
        <f t="shared" si="3"/>
        <v>4170</v>
      </c>
      <c r="D23" s="39">
        <f t="shared" si="3"/>
        <v>0</v>
      </c>
      <c r="E23" s="39">
        <f t="shared" si="3"/>
        <v>0</v>
      </c>
      <c r="F23" s="39">
        <f t="shared" si="3"/>
        <v>19</v>
      </c>
      <c r="G23" s="39">
        <f t="shared" si="3"/>
        <v>4170</v>
      </c>
      <c r="H23" s="40"/>
      <c r="I23" s="40"/>
      <c r="J23" s="40"/>
      <c r="K23" s="40"/>
      <c r="L23" s="40"/>
    </row>
    <row r="24" spans="1:14">
      <c r="H24" s="40"/>
      <c r="I24" s="40"/>
      <c r="J24" s="40"/>
      <c r="K24" s="40"/>
      <c r="L24" s="40"/>
      <c r="M24" s="27"/>
      <c r="N24" s="27"/>
    </row>
    <row r="25" spans="1:14">
      <c r="A25" s="49" t="s">
        <v>116</v>
      </c>
      <c r="H25" s="40"/>
      <c r="I25" s="40"/>
      <c r="J25" s="40"/>
      <c r="K25" s="40"/>
      <c r="L25" s="40"/>
      <c r="M25" s="40"/>
      <c r="N25" s="27"/>
    </row>
    <row r="26" spans="1:14">
      <c r="A26" s="34" t="s">
        <v>117</v>
      </c>
      <c r="B26" s="63"/>
      <c r="C26" s="63"/>
      <c r="D26" s="63"/>
      <c r="E26" s="63"/>
      <c r="F26" s="63"/>
      <c r="G26" s="63"/>
      <c r="H26" s="40"/>
      <c r="I26" s="40"/>
      <c r="J26" s="40"/>
      <c r="K26" s="40"/>
      <c r="L26" s="40"/>
      <c r="M26" s="40"/>
      <c r="N26" s="27"/>
    </row>
    <row r="27" spans="1:14">
      <c r="A27" s="34" t="s">
        <v>107</v>
      </c>
      <c r="B27" s="55"/>
      <c r="C27" s="55"/>
      <c r="D27" s="55"/>
      <c r="E27" s="55"/>
      <c r="F27" s="55"/>
      <c r="G27" s="55"/>
      <c r="H27" s="40"/>
      <c r="I27" s="40"/>
      <c r="J27" s="40"/>
      <c r="K27" s="40"/>
      <c r="L27" s="40"/>
      <c r="M27" s="40"/>
      <c r="N27" s="27"/>
    </row>
    <row r="28" spans="1:14" ht="15" customHeight="1">
      <c r="A28" s="20" t="s">
        <v>42</v>
      </c>
      <c r="B28" s="56" t="s">
        <v>118</v>
      </c>
      <c r="C28" s="57"/>
      <c r="D28" s="57"/>
      <c r="E28" s="57"/>
      <c r="F28" s="57"/>
      <c r="G28" s="58"/>
      <c r="H28" s="40"/>
      <c r="I28" s="40"/>
      <c r="J28" s="40"/>
      <c r="K28" s="40"/>
      <c r="L28" s="40"/>
      <c r="M28" s="40"/>
      <c r="N28" s="27"/>
    </row>
    <row r="29" spans="1:14" s="27" customFormat="1" ht="13.15" customHeight="1">
      <c r="A29" s="50" t="s">
        <v>109</v>
      </c>
      <c r="B29" s="55"/>
      <c r="C29" s="55"/>
      <c r="D29" s="55"/>
      <c r="E29" s="55"/>
      <c r="F29" s="55"/>
      <c r="G29" s="55"/>
      <c r="H29" s="40"/>
      <c r="I29" s="40"/>
      <c r="J29" s="40"/>
      <c r="K29" s="40"/>
      <c r="L29" s="40"/>
      <c r="M29" s="40"/>
    </row>
    <row r="30" spans="1:14" s="27" customFormat="1" ht="15" customHeight="1">
      <c r="A30" s="41" t="s">
        <v>51</v>
      </c>
      <c r="B30" s="56" t="s">
        <v>119</v>
      </c>
      <c r="C30" s="57"/>
      <c r="D30" s="57"/>
      <c r="E30" s="57"/>
      <c r="F30" s="57"/>
      <c r="G30" s="58"/>
      <c r="H30" s="40"/>
      <c r="I30" s="40"/>
      <c r="J30" s="40"/>
      <c r="K30" s="40"/>
      <c r="L30" s="40"/>
      <c r="M30" s="40"/>
    </row>
    <row r="31" spans="1:14" s="40" customFormat="1" ht="16.899999999999999" customHeight="1">
      <c r="A31" s="51" t="s">
        <v>59</v>
      </c>
      <c r="B31" s="56" t="s">
        <v>120</v>
      </c>
      <c r="C31" s="57"/>
      <c r="D31" s="57"/>
      <c r="E31" s="57"/>
      <c r="F31" s="57"/>
      <c r="G31" s="58"/>
      <c r="I31"/>
      <c r="J31"/>
      <c r="K31"/>
      <c r="N31" s="27"/>
    </row>
    <row r="32" spans="1:14" s="40" customFormat="1">
      <c r="A32" s="36" t="s">
        <v>111</v>
      </c>
      <c r="B32" s="59"/>
      <c r="C32" s="59"/>
      <c r="D32" s="59"/>
      <c r="E32" s="59"/>
      <c r="F32" s="59"/>
      <c r="G32" s="59"/>
      <c r="I32"/>
      <c r="J32"/>
      <c r="K32"/>
      <c r="N32" s="27"/>
    </row>
    <row r="33" spans="1:14" s="40" customFormat="1" ht="16.899999999999999" customHeight="1">
      <c r="A33" t="s">
        <v>68</v>
      </c>
      <c r="B33" s="60" t="s">
        <v>121</v>
      </c>
      <c r="C33" s="60"/>
      <c r="D33" s="60"/>
      <c r="E33" s="60"/>
      <c r="F33" s="60"/>
      <c r="G33" s="60"/>
      <c r="I33"/>
      <c r="J33"/>
      <c r="N33" s="27"/>
    </row>
    <row r="34" spans="1:14" ht="13.15" customHeight="1">
      <c r="A34" s="46" t="s">
        <v>113</v>
      </c>
      <c r="B34" s="61"/>
      <c r="C34" s="61"/>
      <c r="D34" s="61"/>
      <c r="E34" s="61"/>
      <c r="F34" s="61"/>
      <c r="G34" s="61"/>
      <c r="L34" s="27"/>
    </row>
    <row r="35" spans="1:14" ht="80.25" customHeight="1">
      <c r="A35" s="52" t="s">
        <v>79</v>
      </c>
      <c r="B35" s="54" t="s">
        <v>122</v>
      </c>
      <c r="C35" s="54"/>
      <c r="D35" s="54"/>
      <c r="E35" s="54"/>
      <c r="F35" s="54"/>
      <c r="G35" s="54"/>
    </row>
    <row r="36" spans="1:14" ht="61.9" customHeight="1">
      <c r="A36" s="51" t="s">
        <v>81</v>
      </c>
      <c r="B36" s="54" t="s">
        <v>123</v>
      </c>
      <c r="C36" s="54"/>
      <c r="D36" s="54"/>
      <c r="E36" s="54"/>
      <c r="F36" s="54"/>
      <c r="G36" s="54"/>
    </row>
  </sheetData>
  <mergeCells count="14">
    <mergeCell ref="B28:G28"/>
    <mergeCell ref="B7:C7"/>
    <mergeCell ref="D7:E7"/>
    <mergeCell ref="F7:G7"/>
    <mergeCell ref="B26:G26"/>
    <mergeCell ref="B27:G27"/>
    <mergeCell ref="B35:G35"/>
    <mergeCell ref="B36:G36"/>
    <mergeCell ref="B29:G29"/>
    <mergeCell ref="B30:G30"/>
    <mergeCell ref="B31:G31"/>
    <mergeCell ref="B32:G32"/>
    <mergeCell ref="B33:G33"/>
    <mergeCell ref="B34:G34"/>
  </mergeCells>
  <printOptions horizontalCentered="1"/>
  <pageMargins left="0.70866141732283472" right="0.70866141732283472" top="0.74803149606299213" bottom="0.74803149606299213" header="0.31496062992125984" footer="0.31496062992125984"/>
  <pageSetup paperSize="9" scale="74" orientation="portrait" r:id="rId1"/>
  <drawing r:id="rId2"/>
  <legacyDrawing r:id="rId3"/>
  <oleObjects>
    <mc:AlternateContent xmlns:mc="http://schemas.openxmlformats.org/markup-compatibility/2006">
      <mc:Choice Requires="x14">
        <oleObject progId="Word.Picture.8" shapeId="2049" r:id="rId4">
          <objectPr defaultSize="0" autoPict="0" r:id="rId5">
            <anchor moveWithCells="1" sizeWithCells="1">
              <from>
                <xdr:col>2</xdr:col>
                <xdr:colOff>133350</xdr:colOff>
                <xdr:row>0</xdr:row>
                <xdr:rowOff>104775</xdr:rowOff>
              </from>
              <to>
                <xdr:col>3</xdr:col>
                <xdr:colOff>9525</xdr:colOff>
                <xdr:row>3</xdr:row>
                <xdr:rowOff>171450</xdr:rowOff>
              </to>
            </anchor>
          </objectPr>
        </oleObject>
      </mc:Choice>
      <mc:Fallback>
        <oleObject progId="Word.Picture.8" shapeId="2049" r:id="rId4"/>
      </mc:Fallback>
    </mc:AlternateContent>
    <mc:AlternateContent xmlns:mc="http://schemas.openxmlformats.org/markup-compatibility/2006">
      <mc:Choice Requires="x14">
        <oleObject progId="Word.Picture.8" shapeId="2050" r:id="rId6">
          <objectPr defaultSize="0" autoPict="0" r:id="rId5">
            <anchor moveWithCells="1" sizeWithCells="1">
              <from>
                <xdr:col>2</xdr:col>
                <xdr:colOff>133350</xdr:colOff>
                <xdr:row>0</xdr:row>
                <xdr:rowOff>104775</xdr:rowOff>
              </from>
              <to>
                <xdr:col>3</xdr:col>
                <xdr:colOff>9525</xdr:colOff>
                <xdr:row>3</xdr:row>
                <xdr:rowOff>171450</xdr:rowOff>
              </to>
            </anchor>
          </objectPr>
        </oleObject>
      </mc:Choice>
      <mc:Fallback>
        <oleObject progId="Word.Picture.8" shapeId="2050"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May 25</vt:lpstr>
      <vt:lpstr>New Schemes</vt:lpstr>
      <vt:lpstr>'May 25'!Print_Area</vt:lpstr>
      <vt:lpstr>'New Schemes'!Print_Area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Meena</cp:lastModifiedBy>
  <cp:lastPrinted>2025-06-09T10:20:34Z</cp:lastPrinted>
  <dcterms:created xsi:type="dcterms:W3CDTF">2025-06-06T08:15:34Z</dcterms:created>
  <dcterms:modified xsi:type="dcterms:W3CDTF">2025-06-09T10:21:06Z</dcterms:modified>
</cp:coreProperties>
</file>