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65416" yWindow="65416" windowWidth="20730" windowHeight="11160" activeTab="0"/>
  </bookViews>
  <sheets>
    <sheet name="May 24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<sst xmlns="http://schemas.openxmlformats.org/spreadsheetml/2006/main" count="203" uniqueCount="125">
  <si>
    <t xml:space="preserve">Monthly Report for the month of May 2024 </t>
  </si>
  <si>
    <t xml:space="preserve">Sr </t>
  </si>
  <si>
    <t xml:space="preserve">Scheme Name </t>
  </si>
  <si>
    <t>No. of Schemes as on May 31, 2024</t>
  </si>
  <si>
    <t>No. of Folios as on May 31, 2024</t>
  </si>
  <si>
    <t>Funds Mobilized for the month of May 2024 (INR in crore)</t>
  </si>
  <si>
    <t>Net Inflow (+ve)/Outflow (-ve) for the month of May 2024 (INR in crore)</t>
  </si>
  <si>
    <t>Net Assets Under Management as on May 31, 2024 (INR in crore)</t>
  </si>
  <si>
    <t>Average Net Assets Under Management for the month May 2024 (INR in crore)</t>
  </si>
  <si>
    <t>No. of segregated portfolios created as on May 31, 2024</t>
  </si>
  <si>
    <t>Net Assets Under Management in segregated portfolio as on May 31, 2024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</si>
  <si>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</si>
  <si>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</si>
  <si>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</si>
  <si>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</si>
  <si>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</si>
  <si>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</si>
  <si>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</si>
  <si>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</si>
  <si>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</si>
  <si>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</si>
  <si>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</si>
  <si>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</si>
  <si>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</si>
  <si>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</si>
  <si>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</si>
  <si>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</si>
  <si>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</si>
  <si>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</si>
  <si>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</si>
  <si>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</si>
  <si>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</si>
  <si>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</si>
  <si>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</si>
  <si>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</si>
  <si>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</si>
  <si>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</si>
  <si>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</si>
  <si>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</si>
  <si>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</si>
  <si>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</si>
  <si>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</si>
  <si>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</si>
  <si>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</si>
  <si>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</si>
  <si>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</si>
  <si>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</si>
  <si>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</si>
  <si>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</si>
  <si>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</si>
  <si>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</si>
  <si>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</si>
  <si>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</si>
  <si>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</si>
  <si>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</si>
  <si>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</si>
  <si>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</si>
  <si>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</si>
  <si>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</si>
  <si>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</si>
  <si>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</si>
  <si>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</si>
  <si>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</si>
  <si>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</si>
  <si>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</si>
  <si>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</si>
  <si>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</si>
  <si>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</si>
  <si>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</si>
  <si>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</si>
  <si>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</si>
  <si>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</si>
  <si>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</si>
  <si>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</si>
  <si>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</si>
  <si>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</si>
  <si>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</si>
  <si>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</si>
  <si>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</si>
  <si>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</si>
  <si>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</si>
  <si>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</si>
  <si>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</si>
  <si>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</si>
  <si>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</si>
  <si>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</si>
  <si>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</si>
  <si>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</si>
  <si>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</si>
  <si>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</si>
  <si>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</si>
  <si>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</si>
  <si>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</si>
  <si>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</si>
  <si>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</si>
  <si>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</si>
  <si>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</si>
  <si>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</si>
  <si>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</si>
  <si>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May 2024 (INR in crore)</t>
  </si>
  <si>
    <t xml:space="preserve">NEW SCHEMES LAUNCHED DURING MAY 2024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</si>
  <si>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</si>
  <si>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</si>
  <si>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</si>
  <si>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</si>
  <si>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</si>
  <si>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</si>
  <si>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Growth/Equity Oriented Schemes</t>
  </si>
  <si>
    <t>Subtotal "A"</t>
  </si>
  <si>
    <t>B. Solution Oriented Schemes</t>
  </si>
  <si>
    <t>Subtotal "B"</t>
  </si>
  <si>
    <t>C. Other Schemes</t>
  </si>
  <si>
    <t>Subtotal "C"</t>
  </si>
  <si>
    <t>Total A + B + C</t>
  </si>
  <si>
    <t xml:space="preserve">*NEW SCHEMES LAUNCHED : </t>
  </si>
  <si>
    <t>Open End Schemes</t>
  </si>
  <si>
    <t>HDFC MANUFACTURING FUND</t>
  </si>
  <si>
    <t>Baroda BNP Paribas Retirement Fund</t>
  </si>
  <si>
    <t>Axis Nifty Bank Index Fund; DSP Nifty Bank Index Fund ; Edelweiss Nifty Alpha Low Volatility 30 Index Fund; Groww Nifty Non-Cyclical Consumer Index Fund</t>
  </si>
  <si>
    <t>Aditya Birla Sun Life Nifty PSE ETF; Bajaj Finserv Nifty 1D Rate Liquid ETF; Mirae Asset Nifty Mid Small cap 400 Momentum Quality 100 ETF</t>
  </si>
  <si>
    <t>Released on 10-Jun-2024</t>
  </si>
  <si>
    <t>** Data in respect Fund of Funds Domestic is shown for information only. The same is included in the respective underlying schemes.</t>
  </si>
  <si>
    <t>Fund of Funds Scheme (Domestic) **</t>
  </si>
  <si>
    <t>##  81</t>
  </si>
  <si>
    <t>## Includes NFO - Mirae Asset Nifty Mid Small cap 400 Momentum Quality 100 ETF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</si>
</sst>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4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i/>
      <sz val="8"/>
      <color theme="1"/>
      <name val="Aptos Narrow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18" applyNumberFormat="1" applyFont="1" applyBorder="1" applyAlignment="1">
      <alignment horizontal="right" vertical="center"/>
    </xf>
    <xf numFmtId="43" fontId="18" fillId="0" borderId="10" xfId="18" applyFont="1" applyBorder="1" applyAlignment="1">
      <alignment horizontal="right" vertical="center"/>
    </xf>
    <xf numFmtId="0" fontId="16" fillId="0" borderId="0" xfId="0" applyFont="1"/>
    <xf numFmtId="164" fontId="0" fillId="0" borderId="0" xfId="18" applyNumberFormat="1" applyFont="1" applyFill="1"/>
    <xf numFmtId="0" fontId="0" fillId="0" borderId="0" xfId="0" applyFont="1"/>
    <xf numFmtId="164" fontId="20" fillId="0" borderId="0" xfId="18" applyNumberFormat="1" applyFont="1" applyFill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164" fontId="16" fillId="0" borderId="10" xfId="18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vertical="top" wrapText="1"/>
    </xf>
    <xf numFmtId="164" fontId="0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>
      <alignment horizontal="right" vertical="top" wrapText="1"/>
    </xf>
    <xf numFmtId="164" fontId="16" fillId="0" borderId="10" xfId="18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164" fontId="0" fillId="0" borderId="10" xfId="18" applyNumberFormat="1" applyFont="1" applyFill="1" applyBorder="1" applyAlignment="1" quotePrefix="1">
      <alignment horizontal="right" vertical="top"/>
    </xf>
    <xf numFmtId="164" fontId="16" fillId="0" borderId="10" xfId="18" applyNumberFormat="1" applyFont="1" applyFill="1" applyBorder="1" applyAlignment="1" quotePrefix="1">
      <alignment horizontal="right"/>
    </xf>
    <xf numFmtId="0" fontId="21" fillId="0" borderId="10" xfId="61" applyFont="1" applyBorder="1">
      <alignment/>
      <protection/>
    </xf>
    <xf numFmtId="0" fontId="16" fillId="0" borderId="10" xfId="0" applyFont="1" applyBorder="1"/>
    <xf numFmtId="164" fontId="0" fillId="0" borderId="10" xfId="18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20" fillId="0" borderId="0" xfId="0" applyFont="1"/>
    <xf numFmtId="0" fontId="20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6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18" fillId="0" borderId="12" xfId="18" applyNumberFormat="1" applyFont="1" applyFill="1" applyBorder="1" applyAlignment="1">
      <alignment horizontal="left" vertical="top" wrapText="1"/>
    </xf>
    <xf numFmtId="164" fontId="18" fillId="0" borderId="13" xfId="18" applyNumberFormat="1" applyFont="1" applyFill="1" applyBorder="1" applyAlignment="1">
      <alignment horizontal="left" vertical="top" wrapText="1"/>
    </xf>
    <xf numFmtId="164" fontId="18" fillId="0" borderId="14" xfId="18" applyNumberFormat="1" applyFont="1" applyFill="1" applyBorder="1" applyAlignment="1">
      <alignment horizontal="left" vertical="top" wrapText="1"/>
    </xf>
    <xf numFmtId="164" fontId="18" fillId="0" borderId="10" xfId="18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16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  <xf numFmtId="164" fontId="20" fillId="0" borderId="10" xfId="18" applyNumberFormat="1" applyFont="1" applyFill="1" applyBorder="1" applyAlignment="1">
      <alignment horizontal="left" vertical="top" wrapText="1"/>
    </xf>
    <xf numFmtId="164" fontId="18" fillId="0" borderId="15" xfId="18" applyNumberFormat="1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 quotePrefix="1">
      <alignment horizontal="lef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 8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809625</xdr:colOff>
          <xdr:row>0</xdr:row>
          <xdr:rowOff>66675</xdr:rowOff>
        </xdr:from>
        <xdr:to>
          <xdr:col>5</xdr:col>
          <xdr:colOff>219075</xdr:colOff>
          <xdr:row>0</xdr:row>
          <xdr:rowOff>561975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4949-67DD-4411-B47A-F57ABE78AF4F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3.8515625" style="1" customWidth="1"/>
    <col min="4" max="4" width="14.57421875" style="1" customWidth="1"/>
    <col min="5" max="9" width="15.28125" style="1" bestFit="1" customWidth="1"/>
    <col min="10" max="10" width="13.57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 t="s">
        <v>13</v>
      </c>
      <c r="B5" s="3" t="s">
        <v>14</v>
      </c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18" t="s">
        <v>15</v>
      </c>
      <c r="B6" s="19" t="s">
        <v>16</v>
      </c>
      <c r="C6" s="20">
        <v>35</v>
      </c>
      <c r="D6" s="20">
        <v>886752</v>
      </c>
      <c r="E6" s="21">
        <v>422012.63635881</v>
      </c>
      <c r="F6" s="21">
        <v>415368.00727224</v>
      </c>
      <c r="G6" s="21">
        <v>6644.62908657006</v>
      </c>
      <c r="H6" s="21">
        <v>90160.02848106</v>
      </c>
      <c r="I6" s="21">
        <v>92732.12448792</v>
      </c>
      <c r="J6" s="20">
        <v>0</v>
      </c>
      <c r="K6" s="21">
        <v>0</v>
      </c>
    </row>
    <row r="7" spans="1:11" ht="15">
      <c r="A7" s="18" t="s">
        <v>17</v>
      </c>
      <c r="B7" s="19" t="s">
        <v>18</v>
      </c>
      <c r="C7" s="20">
        <v>36</v>
      </c>
      <c r="D7" s="20">
        <v>1792865</v>
      </c>
      <c r="E7" s="21">
        <v>337256.75136056</v>
      </c>
      <c r="F7" s="21">
        <v>311383.37523082</v>
      </c>
      <c r="G7" s="21">
        <v>25873.37612974</v>
      </c>
      <c r="H7" s="21">
        <v>497847.24855105</v>
      </c>
      <c r="I7" s="21">
        <v>495595.58882937</v>
      </c>
      <c r="J7" s="20">
        <v>0</v>
      </c>
      <c r="K7" s="21">
        <v>0</v>
      </c>
    </row>
    <row r="8" spans="1:11" ht="15">
      <c r="A8" s="18" t="s">
        <v>19</v>
      </c>
      <c r="B8" s="19" t="s">
        <v>20</v>
      </c>
      <c r="C8" s="20">
        <v>24</v>
      </c>
      <c r="D8" s="20">
        <v>636325</v>
      </c>
      <c r="E8" s="21">
        <v>18759.42809968</v>
      </c>
      <c r="F8" s="21">
        <v>17112.54520177</v>
      </c>
      <c r="G8" s="21">
        <v>1646.88289791</v>
      </c>
      <c r="H8" s="21">
        <v>97437.50953934</v>
      </c>
      <c r="I8" s="21">
        <v>95879.62908114</v>
      </c>
      <c r="J8" s="20">
        <v>0</v>
      </c>
      <c r="K8" s="21">
        <v>0</v>
      </c>
    </row>
    <row r="9" spans="1:11" ht="15">
      <c r="A9" s="18" t="s">
        <v>21</v>
      </c>
      <c r="B9" s="19" t="s">
        <v>22</v>
      </c>
      <c r="C9" s="20">
        <v>20</v>
      </c>
      <c r="D9" s="20">
        <v>863247</v>
      </c>
      <c r="E9" s="21">
        <v>10906.29691858</v>
      </c>
      <c r="F9" s="21">
        <v>10445.13702232</v>
      </c>
      <c r="G9" s="21">
        <v>461.159896259998</v>
      </c>
      <c r="H9" s="21">
        <v>99595.460485</v>
      </c>
      <c r="I9" s="21">
        <v>99021.17649717</v>
      </c>
      <c r="J9" s="20">
        <v>0</v>
      </c>
      <c r="K9" s="21">
        <v>0</v>
      </c>
    </row>
    <row r="10" spans="1:11" ht="15">
      <c r="A10" s="18" t="s">
        <v>23</v>
      </c>
      <c r="B10" s="19" t="s">
        <v>24</v>
      </c>
      <c r="C10" s="20">
        <v>23</v>
      </c>
      <c r="D10" s="20">
        <v>431251</v>
      </c>
      <c r="E10" s="21">
        <v>43474.53324175</v>
      </c>
      <c r="F10" s="21">
        <v>35202.77889251</v>
      </c>
      <c r="G10" s="21">
        <v>8271.75434923999</v>
      </c>
      <c r="H10" s="21">
        <v>193418.40152659</v>
      </c>
      <c r="I10" s="21">
        <v>188509.33406543</v>
      </c>
      <c r="J10" s="20">
        <v>1</v>
      </c>
      <c r="K10" s="21">
        <v>0</v>
      </c>
    </row>
    <row r="11" spans="1:11" ht="15">
      <c r="A11" s="18" t="s">
        <v>25</v>
      </c>
      <c r="B11" s="19" t="s">
        <v>26</v>
      </c>
      <c r="C11" s="20">
        <v>23</v>
      </c>
      <c r="D11" s="20">
        <v>442312</v>
      </c>
      <c r="E11" s="21">
        <v>2280.50556673</v>
      </c>
      <c r="F11" s="21">
        <v>2353.2313407</v>
      </c>
      <c r="G11" s="21">
        <v>-72.7257739699994</v>
      </c>
      <c r="H11" s="21">
        <v>102659.11383588</v>
      </c>
      <c r="I11" s="21">
        <v>102256.83699475</v>
      </c>
      <c r="J11" s="20">
        <v>0</v>
      </c>
      <c r="K11" s="21">
        <v>0</v>
      </c>
    </row>
    <row r="12" spans="1:11" ht="15">
      <c r="A12" s="18" t="s">
        <v>27</v>
      </c>
      <c r="B12" s="19" t="s">
        <v>28</v>
      </c>
      <c r="C12" s="20">
        <v>15</v>
      </c>
      <c r="D12" s="20">
        <v>223256</v>
      </c>
      <c r="E12" s="21">
        <v>184.29766376</v>
      </c>
      <c r="F12" s="21">
        <v>723.68438765</v>
      </c>
      <c r="G12" s="21">
        <v>-539.38672389</v>
      </c>
      <c r="H12" s="21">
        <v>25295.13822841</v>
      </c>
      <c r="I12" s="21">
        <v>25452.35524405</v>
      </c>
      <c r="J12" s="20">
        <v>3</v>
      </c>
      <c r="K12" s="21">
        <v>0</v>
      </c>
    </row>
    <row r="13" spans="1:11" ht="15">
      <c r="A13" s="18" t="s">
        <v>29</v>
      </c>
      <c r="B13" s="19" t="s">
        <v>30</v>
      </c>
      <c r="C13" s="20">
        <v>12</v>
      </c>
      <c r="D13" s="20">
        <v>99772</v>
      </c>
      <c r="E13" s="21">
        <v>161.14221672</v>
      </c>
      <c r="F13" s="21">
        <v>121.56677705</v>
      </c>
      <c r="G13" s="21">
        <v>39.57543967</v>
      </c>
      <c r="H13" s="21">
        <v>10697.99237059</v>
      </c>
      <c r="I13" s="21">
        <v>10591.59450085</v>
      </c>
      <c r="J13" s="20">
        <v>0</v>
      </c>
      <c r="K13" s="21">
        <v>0</v>
      </c>
    </row>
    <row r="14" spans="1:11" ht="15">
      <c r="A14" s="18" t="s">
        <v>31</v>
      </c>
      <c r="B14" s="19" t="s">
        <v>32</v>
      </c>
      <c r="C14" s="20">
        <v>9</v>
      </c>
      <c r="D14" s="20">
        <v>65890</v>
      </c>
      <c r="E14" s="21">
        <v>647.61970915</v>
      </c>
      <c r="F14" s="21">
        <v>165.95600183</v>
      </c>
      <c r="G14" s="21">
        <v>481.66370732</v>
      </c>
      <c r="H14" s="21">
        <v>13982.92984287</v>
      </c>
      <c r="I14" s="21">
        <v>13607.1438262</v>
      </c>
      <c r="J14" s="20">
        <v>0</v>
      </c>
      <c r="K14" s="21">
        <v>0</v>
      </c>
    </row>
    <row r="15" spans="1:11" ht="15">
      <c r="A15" s="18" t="s">
        <v>33</v>
      </c>
      <c r="B15" s="19" t="s">
        <v>34</v>
      </c>
      <c r="C15" s="20">
        <v>22</v>
      </c>
      <c r="D15" s="20">
        <v>217675</v>
      </c>
      <c r="E15" s="21">
        <v>476.65431196</v>
      </c>
      <c r="F15" s="21">
        <v>614.51693162</v>
      </c>
      <c r="G15" s="21">
        <v>-137.86261966</v>
      </c>
      <c r="H15" s="21">
        <v>32689.10292133</v>
      </c>
      <c r="I15" s="21">
        <v>32621.63078269</v>
      </c>
      <c r="J15" s="20">
        <v>0</v>
      </c>
      <c r="K15" s="21">
        <v>0</v>
      </c>
    </row>
    <row r="16" spans="1:11" ht="15">
      <c r="A16" s="18" t="s">
        <v>35</v>
      </c>
      <c r="B16" s="19" t="s">
        <v>36</v>
      </c>
      <c r="C16" s="20">
        <v>21</v>
      </c>
      <c r="D16" s="20">
        <v>541781</v>
      </c>
      <c r="E16" s="21">
        <v>3608.2157624</v>
      </c>
      <c r="F16" s="21">
        <v>2921.21827569</v>
      </c>
      <c r="G16" s="21">
        <v>686.99748671</v>
      </c>
      <c r="H16" s="21">
        <v>153043.05864329</v>
      </c>
      <c r="I16" s="21">
        <v>151550.32864257</v>
      </c>
      <c r="J16" s="20">
        <v>0</v>
      </c>
      <c r="K16" s="21">
        <v>0</v>
      </c>
    </row>
    <row r="17" spans="1:11" ht="15">
      <c r="A17" s="18" t="s">
        <v>37</v>
      </c>
      <c r="B17" s="19" t="s">
        <v>38</v>
      </c>
      <c r="C17" s="20">
        <v>14</v>
      </c>
      <c r="D17" s="20">
        <v>201534</v>
      </c>
      <c r="E17" s="21">
        <v>50.80821141</v>
      </c>
      <c r="F17" s="21">
        <v>591.26951346</v>
      </c>
      <c r="G17" s="21">
        <v>-540.46130205</v>
      </c>
      <c r="H17" s="21">
        <v>22500.99615973</v>
      </c>
      <c r="I17" s="21">
        <v>22614.5124712</v>
      </c>
      <c r="J17" s="20">
        <v>3</v>
      </c>
      <c r="K17" s="21">
        <v>0</v>
      </c>
    </row>
    <row r="18" spans="1:11" ht="15">
      <c r="A18" s="18" t="s">
        <v>39</v>
      </c>
      <c r="B18" s="19" t="s">
        <v>40</v>
      </c>
      <c r="C18" s="20">
        <v>23</v>
      </c>
      <c r="D18" s="20">
        <v>251252</v>
      </c>
      <c r="E18" s="21">
        <v>1775.38340147</v>
      </c>
      <c r="F18" s="21">
        <v>1735.27214095</v>
      </c>
      <c r="G18" s="21">
        <v>40.1112605200001</v>
      </c>
      <c r="H18" s="21">
        <v>81433.94630821</v>
      </c>
      <c r="I18" s="21">
        <v>81379.99625804</v>
      </c>
      <c r="J18" s="20">
        <v>0</v>
      </c>
      <c r="K18" s="21">
        <v>0</v>
      </c>
    </row>
    <row r="19" spans="1:11" ht="15">
      <c r="A19" s="18" t="s">
        <v>41</v>
      </c>
      <c r="B19" s="19" t="s">
        <v>42</v>
      </c>
      <c r="C19" s="20">
        <v>21</v>
      </c>
      <c r="D19" s="20">
        <v>188990</v>
      </c>
      <c r="E19" s="21">
        <v>1525.12184437</v>
      </c>
      <c r="F19" s="21">
        <v>1696.3634779</v>
      </c>
      <c r="G19" s="21">
        <v>-171.24163353</v>
      </c>
      <c r="H19" s="21">
        <v>32705.69810006</v>
      </c>
      <c r="I19" s="21">
        <v>32363.71994147</v>
      </c>
      <c r="J19" s="20">
        <v>0</v>
      </c>
      <c r="K19" s="21">
        <v>0</v>
      </c>
    </row>
    <row r="20" spans="1:11" ht="15">
      <c r="A20" s="18" t="s">
        <v>43</v>
      </c>
      <c r="B20" s="19" t="s">
        <v>44</v>
      </c>
      <c r="C20" s="20">
        <v>5</v>
      </c>
      <c r="D20" s="20">
        <v>37146</v>
      </c>
      <c r="E20" s="21">
        <v>242.9092328</v>
      </c>
      <c r="F20" s="21">
        <v>85.97924735</v>
      </c>
      <c r="G20" s="21">
        <v>156.92998545</v>
      </c>
      <c r="H20" s="21">
        <v>5311.2887133</v>
      </c>
      <c r="I20" s="21">
        <v>5158.46410385</v>
      </c>
      <c r="J20" s="20">
        <v>0</v>
      </c>
      <c r="K20" s="21">
        <v>0</v>
      </c>
    </row>
    <row r="21" spans="1:11" ht="15">
      <c r="A21" s="18" t="s">
        <v>45</v>
      </c>
      <c r="B21" s="19" t="s">
        <v>46</v>
      </c>
      <c r="C21" s="20">
        <v>13</v>
      </c>
      <c r="D21" s="20">
        <v>211929</v>
      </c>
      <c r="E21" s="21">
        <v>981.64383092</v>
      </c>
      <c r="F21" s="21">
        <v>1528.05409315</v>
      </c>
      <c r="G21" s="21">
        <v>-546.41026223</v>
      </c>
      <c r="H21" s="21">
        <v>53209.7140494</v>
      </c>
      <c r="I21" s="21">
        <v>53213.00140171</v>
      </c>
      <c r="J21" s="20">
        <v>0</v>
      </c>
      <c r="K21" s="21">
        <v>0</v>
      </c>
    </row>
    <row r="22" spans="1:11" ht="30">
      <c r="A22" s="7" t="s">
        <v>47</v>
      </c>
      <c r="B22" s="17" t="s">
        <v>48</v>
      </c>
      <c r="C22" s="14">
        <f>SUM($C$6:$C$21)</f>
        <v>316</v>
      </c>
      <c r="D22" s="14">
        <f>SUM($D$6:$D$21)</f>
        <v>7091977</v>
      </c>
      <c r="E22" s="10">
        <f>SUM($E$6:$E$21)</f>
        <v>844343.94773107</v>
      </c>
      <c r="F22" s="10">
        <f>SUM($F$6:$F$21)</f>
        <v>802048.9558070098</v>
      </c>
      <c r="G22" s="10">
        <f>SUM($G$6:$G$21)</f>
        <v>42294.991924060065</v>
      </c>
      <c r="H22" s="10">
        <f>SUM($H$6:$H$21)</f>
        <v>1511987.6277561102</v>
      </c>
      <c r="I22" s="10">
        <f>SUM($I$6:$I$21)</f>
        <v>1502547.43712841</v>
      </c>
      <c r="J22" s="14">
        <f>SUM($J$6:$J$21)</f>
        <v>7</v>
      </c>
      <c r="K22" s="10">
        <f>SUM($K$6:$K$21)</f>
        <v>0</v>
      </c>
    </row>
    <row r="23" spans="1:11" ht="15">
      <c r="A23" s="4"/>
      <c r="B23" s="6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ht="15">
      <c r="A25" s="18" t="s">
        <v>15</v>
      </c>
      <c r="B25" s="19" t="s">
        <v>51</v>
      </c>
      <c r="C25" s="20">
        <v>24</v>
      </c>
      <c r="D25" s="20">
        <v>6513410</v>
      </c>
      <c r="E25" s="21">
        <v>4531.30061975</v>
      </c>
      <c r="F25" s="21">
        <v>1886.42024201</v>
      </c>
      <c r="G25" s="21">
        <v>2644.88037774</v>
      </c>
      <c r="H25" s="21">
        <v>139033.68069883</v>
      </c>
      <c r="I25" s="21">
        <v>136660.14065986</v>
      </c>
      <c r="J25" s="20">
        <v>0</v>
      </c>
      <c r="K25" s="21">
        <v>0</v>
      </c>
    </row>
    <row r="26" spans="1:11" ht="15">
      <c r="A26" s="18" t="s">
        <v>17</v>
      </c>
      <c r="B26" s="19" t="s">
        <v>52</v>
      </c>
      <c r="C26" s="20">
        <v>31</v>
      </c>
      <c r="D26" s="20">
        <v>13988501</v>
      </c>
      <c r="E26" s="21">
        <v>5685.40022946</v>
      </c>
      <c r="F26" s="21">
        <v>5022.31146776</v>
      </c>
      <c r="G26" s="21">
        <v>663.0887617</v>
      </c>
      <c r="H26" s="21">
        <v>323155.66413908</v>
      </c>
      <c r="I26" s="21">
        <v>322140.7524578</v>
      </c>
      <c r="J26" s="20">
        <v>0</v>
      </c>
      <c r="K26" s="21">
        <v>0</v>
      </c>
    </row>
    <row r="27" spans="1:11" ht="15">
      <c r="A27" s="18" t="s">
        <v>19</v>
      </c>
      <c r="B27" s="19" t="s">
        <v>53</v>
      </c>
      <c r="C27" s="20">
        <v>29</v>
      </c>
      <c r="D27" s="20">
        <v>9641201</v>
      </c>
      <c r="E27" s="21">
        <v>5566.67631839</v>
      </c>
      <c r="F27" s="21">
        <v>3169.76738974</v>
      </c>
      <c r="G27" s="21">
        <v>2396.90892865</v>
      </c>
      <c r="H27" s="21">
        <v>223990.10977019</v>
      </c>
      <c r="I27" s="21">
        <v>221287.23531803</v>
      </c>
      <c r="J27" s="20">
        <v>0</v>
      </c>
      <c r="K27" s="21">
        <v>0</v>
      </c>
    </row>
    <row r="28" spans="1:11" ht="15">
      <c r="A28" s="18" t="s">
        <v>21</v>
      </c>
      <c r="B28" s="19" t="s">
        <v>54</v>
      </c>
      <c r="C28" s="20">
        <v>29</v>
      </c>
      <c r="D28" s="20">
        <v>14790033</v>
      </c>
      <c r="E28" s="21">
        <v>6585.4120533</v>
      </c>
      <c r="F28" s="21">
        <v>3979.70983757</v>
      </c>
      <c r="G28" s="21">
        <v>2605.70221573</v>
      </c>
      <c r="H28" s="21">
        <v>328183.32755491</v>
      </c>
      <c r="I28" s="21">
        <v>322953.84378511</v>
      </c>
      <c r="J28" s="20">
        <v>0</v>
      </c>
      <c r="K28" s="21">
        <v>0</v>
      </c>
    </row>
    <row r="29" spans="1:11" ht="15">
      <c r="A29" s="18" t="s">
        <v>23</v>
      </c>
      <c r="B29" s="19" t="s">
        <v>55</v>
      </c>
      <c r="C29" s="20">
        <v>27</v>
      </c>
      <c r="D29" s="20">
        <v>19832640</v>
      </c>
      <c r="E29" s="21">
        <v>6568.37115516</v>
      </c>
      <c r="F29" s="21">
        <v>3843.70250919</v>
      </c>
      <c r="G29" s="21">
        <v>2724.66864597</v>
      </c>
      <c r="H29" s="21">
        <v>270581.01466404</v>
      </c>
      <c r="I29" s="21">
        <v>267682.13513266</v>
      </c>
      <c r="J29" s="20">
        <v>0</v>
      </c>
      <c r="K29" s="21">
        <v>0</v>
      </c>
    </row>
    <row r="30" spans="1:11" ht="15">
      <c r="A30" s="18" t="s">
        <v>25</v>
      </c>
      <c r="B30" s="19" t="s">
        <v>56</v>
      </c>
      <c r="C30" s="20">
        <v>9</v>
      </c>
      <c r="D30" s="20">
        <v>925566</v>
      </c>
      <c r="E30" s="21">
        <v>825.13703332</v>
      </c>
      <c r="F30" s="21">
        <v>379.87171504</v>
      </c>
      <c r="G30" s="21">
        <v>445.26531828</v>
      </c>
      <c r="H30" s="21">
        <v>26050.47423153</v>
      </c>
      <c r="I30" s="21">
        <v>25634.28121514</v>
      </c>
      <c r="J30" s="20">
        <v>0</v>
      </c>
      <c r="K30" s="21">
        <v>0</v>
      </c>
    </row>
    <row r="31" spans="1:11" ht="15">
      <c r="A31" s="18" t="s">
        <v>27</v>
      </c>
      <c r="B31" s="19" t="s">
        <v>57</v>
      </c>
      <c r="C31" s="20">
        <v>23</v>
      </c>
      <c r="D31" s="20">
        <v>6528568</v>
      </c>
      <c r="E31" s="21">
        <v>3622.88398981</v>
      </c>
      <c r="F31" s="21">
        <v>2218.54281812</v>
      </c>
      <c r="G31" s="21">
        <v>1404.34117169</v>
      </c>
      <c r="H31" s="21">
        <v>160638.9548114</v>
      </c>
      <c r="I31" s="21">
        <v>159299.01377931</v>
      </c>
      <c r="J31" s="20">
        <v>0</v>
      </c>
      <c r="K31" s="21">
        <v>0</v>
      </c>
    </row>
    <row r="32" spans="1:11" ht="15">
      <c r="A32" s="18" t="s">
        <v>29</v>
      </c>
      <c r="B32" s="19" t="s">
        <v>58</v>
      </c>
      <c r="C32" s="20">
        <v>28</v>
      </c>
      <c r="D32" s="20">
        <v>5077097</v>
      </c>
      <c r="E32" s="21">
        <v>2272.26398016</v>
      </c>
      <c r="F32" s="21">
        <v>2578.81684824</v>
      </c>
      <c r="G32" s="21">
        <v>-306.552868080001</v>
      </c>
      <c r="H32" s="21">
        <v>134588.97851265</v>
      </c>
      <c r="I32" s="21">
        <v>133825.83015385</v>
      </c>
      <c r="J32" s="20">
        <v>0</v>
      </c>
      <c r="K32" s="21">
        <v>0</v>
      </c>
    </row>
    <row r="33" spans="1:11" ht="15">
      <c r="A33" s="18" t="s">
        <v>31</v>
      </c>
      <c r="B33" s="19" t="s">
        <v>59</v>
      </c>
      <c r="C33" s="20">
        <v>162</v>
      </c>
      <c r="D33" s="20">
        <v>20567662</v>
      </c>
      <c r="E33" s="21">
        <v>25959.40655777</v>
      </c>
      <c r="F33" s="21">
        <v>6745.97984768</v>
      </c>
      <c r="G33" s="21">
        <v>19213.42671009</v>
      </c>
      <c r="H33" s="21">
        <v>337280.0508167</v>
      </c>
      <c r="I33" s="21">
        <v>325691.28491481</v>
      </c>
      <c r="J33" s="20">
        <v>0</v>
      </c>
      <c r="K33" s="21">
        <v>0</v>
      </c>
    </row>
    <row r="34" spans="1:11" ht="15">
      <c r="A34" s="18" t="s">
        <v>33</v>
      </c>
      <c r="B34" s="19" t="s">
        <v>60</v>
      </c>
      <c r="C34" s="20">
        <v>42</v>
      </c>
      <c r="D34" s="20">
        <v>16307461</v>
      </c>
      <c r="E34" s="21">
        <v>1954.34743513</v>
      </c>
      <c r="F34" s="21">
        <v>2204.15157019</v>
      </c>
      <c r="G34" s="21">
        <v>-249.80413506</v>
      </c>
      <c r="H34" s="21">
        <v>223726.82641041</v>
      </c>
      <c r="I34" s="21">
        <v>222699.08037839</v>
      </c>
      <c r="J34" s="20">
        <v>0</v>
      </c>
      <c r="K34" s="21">
        <v>0</v>
      </c>
    </row>
    <row r="35" spans="1:11" ht="15">
      <c r="A35" s="18" t="s">
        <v>35</v>
      </c>
      <c r="B35" s="19" t="s">
        <v>61</v>
      </c>
      <c r="C35" s="20">
        <v>39</v>
      </c>
      <c r="D35" s="20">
        <v>14775146</v>
      </c>
      <c r="E35" s="21">
        <v>7700.36162696</v>
      </c>
      <c r="F35" s="21">
        <v>4545.29021145</v>
      </c>
      <c r="G35" s="21">
        <v>3155.07141551</v>
      </c>
      <c r="H35" s="21">
        <v>372548.65891906</v>
      </c>
      <c r="I35" s="21">
        <v>368822.66192553</v>
      </c>
      <c r="J35" s="20">
        <v>0</v>
      </c>
      <c r="K35" s="21">
        <v>0</v>
      </c>
    </row>
    <row r="36" spans="1:11" ht="15">
      <c r="A36" s="7" t="s">
        <v>47</v>
      </c>
      <c r="B36" s="7" t="s">
        <v>62</v>
      </c>
      <c r="C36" s="14">
        <f>SUM($C$25:$C$35)</f>
        <v>443</v>
      </c>
      <c r="D36" s="14">
        <f>SUM($D$25:$D$35)</f>
        <v>128947285</v>
      </c>
      <c r="E36" s="10">
        <f>SUM($E$25:$E$35)</f>
        <v>71271.56099920999</v>
      </c>
      <c r="F36" s="10">
        <f>SUM($F$25:$F$35)</f>
        <v>36574.56445699</v>
      </c>
      <c r="G36" s="10">
        <f>SUM($G$25:$G$35)</f>
        <v>34696.99654222</v>
      </c>
      <c r="H36" s="10">
        <f>SUM($H$25:$H$35)</f>
        <v>2539777.7405288</v>
      </c>
      <c r="I36" s="10">
        <f>SUM($I$25:$I$35)</f>
        <v>2506696.25972049</v>
      </c>
      <c r="J36" s="14">
        <f>SUM($J$25:$J$35)</f>
        <v>0</v>
      </c>
      <c r="K36" s="10">
        <f>SUM($K$25:$K$35)</f>
        <v>0</v>
      </c>
    </row>
    <row r="37" spans="1:11" ht="15">
      <c r="A37" s="4"/>
      <c r="B37" s="6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ht="15">
      <c r="A39" s="18" t="s">
        <v>15</v>
      </c>
      <c r="B39" s="19" t="s">
        <v>65</v>
      </c>
      <c r="C39" s="20">
        <v>19</v>
      </c>
      <c r="D39" s="20">
        <v>541125</v>
      </c>
      <c r="E39" s="21">
        <v>479.72522042</v>
      </c>
      <c r="F39" s="21">
        <v>578.86665784</v>
      </c>
      <c r="G39" s="21">
        <v>-99.14143742</v>
      </c>
      <c r="H39" s="21">
        <v>27352.21483238</v>
      </c>
      <c r="I39" s="21">
        <v>27275.9986708</v>
      </c>
      <c r="J39" s="20">
        <v>1</v>
      </c>
      <c r="K39" s="21">
        <v>0</v>
      </c>
    </row>
    <row r="40" spans="1:11" ht="15">
      <c r="A40" s="18" t="s">
        <v>17</v>
      </c>
      <c r="B40" s="19" t="s">
        <v>66</v>
      </c>
      <c r="C40" s="20">
        <v>31</v>
      </c>
      <c r="D40" s="20">
        <v>5460124</v>
      </c>
      <c r="E40" s="21">
        <v>2686.70854795</v>
      </c>
      <c r="F40" s="21">
        <v>2643.83237473</v>
      </c>
      <c r="G40" s="21">
        <v>42.8761732200001</v>
      </c>
      <c r="H40" s="21">
        <v>203886.76264332</v>
      </c>
      <c r="I40" s="21">
        <v>203369.11042586</v>
      </c>
      <c r="J40" s="20">
        <v>2</v>
      </c>
      <c r="K40" s="21">
        <v>9.3273</v>
      </c>
    </row>
    <row r="41" spans="1:11" ht="15">
      <c r="A41" s="18" t="s">
        <v>19</v>
      </c>
      <c r="B41" s="19" t="s">
        <v>67</v>
      </c>
      <c r="C41" s="20">
        <v>33</v>
      </c>
      <c r="D41" s="20">
        <v>4691324</v>
      </c>
      <c r="E41" s="21">
        <v>5453.81935611</v>
      </c>
      <c r="F41" s="21">
        <v>4174.65428478</v>
      </c>
      <c r="G41" s="21">
        <v>1279.16507133</v>
      </c>
      <c r="H41" s="21">
        <v>260653.2790613</v>
      </c>
      <c r="I41" s="21">
        <v>258610.12142335</v>
      </c>
      <c r="J41" s="20">
        <v>0</v>
      </c>
      <c r="K41" s="21">
        <v>0</v>
      </c>
    </row>
    <row r="42" spans="1:11" ht="15">
      <c r="A42" s="18" t="s">
        <v>21</v>
      </c>
      <c r="B42" s="19" t="s">
        <v>68</v>
      </c>
      <c r="C42" s="20">
        <v>23</v>
      </c>
      <c r="D42" s="20">
        <v>2199811</v>
      </c>
      <c r="E42" s="21">
        <v>4091.6649321</v>
      </c>
      <c r="F42" s="21">
        <v>931.05134</v>
      </c>
      <c r="G42" s="21">
        <v>3160.6135921</v>
      </c>
      <c r="H42" s="21">
        <v>77436.35944087</v>
      </c>
      <c r="I42" s="21">
        <v>80552.63368596</v>
      </c>
      <c r="J42" s="20">
        <v>0</v>
      </c>
      <c r="K42" s="21">
        <v>0</v>
      </c>
    </row>
    <row r="43" spans="1:11" ht="15">
      <c r="A43" s="18" t="s">
        <v>23</v>
      </c>
      <c r="B43" s="19" t="s">
        <v>69</v>
      </c>
      <c r="C43" s="20">
        <v>27</v>
      </c>
      <c r="D43" s="20">
        <v>513594</v>
      </c>
      <c r="E43" s="21">
        <v>30795.14438306</v>
      </c>
      <c r="F43" s="21">
        <v>18037.02851606</v>
      </c>
      <c r="G43" s="21">
        <v>12758.115867</v>
      </c>
      <c r="H43" s="21">
        <v>180603.17696221</v>
      </c>
      <c r="I43" s="21">
        <v>203376.67444508</v>
      </c>
      <c r="J43" s="20">
        <v>0</v>
      </c>
      <c r="K43" s="21">
        <v>0</v>
      </c>
    </row>
    <row r="44" spans="1:11" ht="15">
      <c r="A44" s="18" t="s">
        <v>25</v>
      </c>
      <c r="B44" s="19" t="s">
        <v>70</v>
      </c>
      <c r="C44" s="20">
        <v>22</v>
      </c>
      <c r="D44" s="20">
        <v>419698</v>
      </c>
      <c r="E44" s="21">
        <v>2542.29798985</v>
      </c>
      <c r="F44" s="21">
        <v>1693.25961502</v>
      </c>
      <c r="G44" s="21">
        <v>849.03837483</v>
      </c>
      <c r="H44" s="21">
        <v>32404.4142264</v>
      </c>
      <c r="I44" s="21">
        <v>32434.75150554</v>
      </c>
      <c r="J44" s="20">
        <v>2</v>
      </c>
      <c r="K44" s="21">
        <v>25.8129</v>
      </c>
    </row>
    <row r="45" spans="1:11" ht="15">
      <c r="A45" s="7" t="s">
        <v>47</v>
      </c>
      <c r="B45" s="7" t="s">
        <v>71</v>
      </c>
      <c r="C45" s="14">
        <f>SUM($C$39:$C$44)</f>
        <v>155</v>
      </c>
      <c r="D45" s="14">
        <f>SUM($D$39:$D$44)</f>
        <v>13825676</v>
      </c>
      <c r="E45" s="10">
        <f>SUM($E$39:$E$44)</f>
        <v>46049.36042949</v>
      </c>
      <c r="F45" s="10">
        <f>SUM($F$39:$F$44)</f>
        <v>28058.69278843</v>
      </c>
      <c r="G45" s="10">
        <f>SUM($G$39:$G$44)</f>
        <v>17990.66764106</v>
      </c>
      <c r="H45" s="10">
        <f>SUM($H$39:$H$44)</f>
        <v>782336.20716648</v>
      </c>
      <c r="I45" s="10">
        <f>SUM($I$39:$I$44)</f>
        <v>805619.2901565899</v>
      </c>
      <c r="J45" s="14">
        <f>SUM($J$39:$J$44)</f>
        <v>5</v>
      </c>
      <c r="K45" s="10">
        <f>SUM($K$39:$K$44)</f>
        <v>35.1402</v>
      </c>
    </row>
    <row r="46" spans="1:11" ht="15">
      <c r="A46" s="4"/>
      <c r="B46" s="6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ht="15">
      <c r="A48" s="18" t="s">
        <v>15</v>
      </c>
      <c r="B48" s="19" t="s">
        <v>74</v>
      </c>
      <c r="C48" s="20">
        <v>29</v>
      </c>
      <c r="D48" s="20">
        <v>2913515</v>
      </c>
      <c r="E48" s="21">
        <v>592.7528723</v>
      </c>
      <c r="F48" s="21">
        <v>194.90665438</v>
      </c>
      <c r="G48" s="21">
        <v>397.84621792</v>
      </c>
      <c r="H48" s="21">
        <v>27026.40687793</v>
      </c>
      <c r="I48" s="21">
        <v>26481.47926308</v>
      </c>
      <c r="J48" s="20">
        <v>0</v>
      </c>
      <c r="K48" s="21">
        <v>0</v>
      </c>
    </row>
    <row r="49" spans="1:11" ht="15">
      <c r="A49" s="18" t="s">
        <v>17</v>
      </c>
      <c r="B49" s="19" t="s">
        <v>75</v>
      </c>
      <c r="C49" s="20">
        <v>11</v>
      </c>
      <c r="D49" s="20">
        <v>2993312</v>
      </c>
      <c r="E49" s="21">
        <v>152.2827661</v>
      </c>
      <c r="F49" s="21">
        <v>84.74036346</v>
      </c>
      <c r="G49" s="21">
        <v>67.54240264</v>
      </c>
      <c r="H49" s="21">
        <v>20081.35120556</v>
      </c>
      <c r="I49" s="21">
        <v>19888.94065178</v>
      </c>
      <c r="J49" s="20">
        <v>0</v>
      </c>
      <c r="K49" s="21">
        <v>0</v>
      </c>
    </row>
    <row r="50" spans="1:11" ht="15">
      <c r="A50" s="7" t="s">
        <v>47</v>
      </c>
      <c r="B50" s="7" t="s">
        <v>76</v>
      </c>
      <c r="C50" s="14">
        <f>SUM($C$48:$C$49)</f>
        <v>40</v>
      </c>
      <c r="D50" s="14">
        <f>SUM($D$48:$D$49)</f>
        <v>5906827</v>
      </c>
      <c r="E50" s="10">
        <f>SUM($E$48:$E$49)</f>
        <v>745.0356384</v>
      </c>
      <c r="F50" s="10">
        <f>SUM($F$48:$F$49)</f>
        <v>279.64701784</v>
      </c>
      <c r="G50" s="10">
        <f>SUM($G$48:$G$49)</f>
        <v>465.38862056000005</v>
      </c>
      <c r="H50" s="10">
        <f>SUM($H$48:$H$49)</f>
        <v>47107.75808349</v>
      </c>
      <c r="I50" s="10">
        <f>SUM($I$48:$I$49)</f>
        <v>46370.41991486</v>
      </c>
      <c r="J50" s="14">
        <f>SUM($J$48:$J$49)</f>
        <v>0</v>
      </c>
      <c r="K50" s="10">
        <f>SUM($K$48:$K$49)</f>
        <v>0</v>
      </c>
    </row>
    <row r="51" spans="1:11" ht="15">
      <c r="A51" s="4"/>
      <c r="B51" s="6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ht="15">
      <c r="A53" s="18" t="s">
        <v>15</v>
      </c>
      <c r="B53" s="19" t="s">
        <v>79</v>
      </c>
      <c r="C53" s="20">
        <v>217</v>
      </c>
      <c r="D53" s="20">
        <v>8363709</v>
      </c>
      <c r="E53" s="21">
        <v>7486.73325909</v>
      </c>
      <c r="F53" s="21">
        <v>2996.38386113</v>
      </c>
      <c r="G53" s="21">
        <v>4490.34939796</v>
      </c>
      <c r="H53" s="21">
        <v>229711.68846204</v>
      </c>
      <c r="I53" s="21">
        <v>226493.69271521</v>
      </c>
      <c r="J53" s="20">
        <v>0</v>
      </c>
      <c r="K53" s="21">
        <v>0</v>
      </c>
    </row>
    <row r="54" spans="1:11" ht="15">
      <c r="A54" s="18" t="s">
        <v>17</v>
      </c>
      <c r="B54" s="19" t="s">
        <v>80</v>
      </c>
      <c r="C54" s="20">
        <v>17</v>
      </c>
      <c r="D54" s="20">
        <v>5320483</v>
      </c>
      <c r="E54" s="21">
        <v>835.9747809</v>
      </c>
      <c r="F54" s="21">
        <v>8.54249800000002</v>
      </c>
      <c r="G54" s="21">
        <v>827.4322829</v>
      </c>
      <c r="H54" s="21">
        <v>31689.34631558</v>
      </c>
      <c r="I54" s="21">
        <v>33434.04137727</v>
      </c>
      <c r="J54" s="20">
        <v>0</v>
      </c>
      <c r="K54" s="21">
        <v>0</v>
      </c>
    </row>
    <row r="55" spans="1:11" ht="15">
      <c r="A55" s="18" t="s">
        <v>19</v>
      </c>
      <c r="B55" s="19" t="s">
        <v>81</v>
      </c>
      <c r="C55" s="20">
        <v>192</v>
      </c>
      <c r="D55" s="20">
        <v>14477642</v>
      </c>
      <c r="E55" s="21">
        <v>17515.15382429</v>
      </c>
      <c r="F55" s="21">
        <v>6825.49141523</v>
      </c>
      <c r="G55" s="21">
        <v>10689.66240906</v>
      </c>
      <c r="H55" s="21">
        <v>697325.31477806</v>
      </c>
      <c r="I55" s="21">
        <v>687003.45407917</v>
      </c>
      <c r="J55" s="20">
        <v>0</v>
      </c>
      <c r="K55" s="21">
        <v>0</v>
      </c>
    </row>
    <row r="56" spans="1:11" ht="15">
      <c r="A56" s="18" t="s">
        <v>21</v>
      </c>
      <c r="B56" s="19" t="s">
        <v>82</v>
      </c>
      <c r="C56" s="20">
        <v>55</v>
      </c>
      <c r="D56" s="20">
        <v>1480892</v>
      </c>
      <c r="E56" s="21">
        <v>274.03733377</v>
      </c>
      <c r="F56" s="21">
        <v>626.23654432</v>
      </c>
      <c r="G56" s="21">
        <v>-352.19921055</v>
      </c>
      <c r="H56" s="21">
        <v>25029.77139667</v>
      </c>
      <c r="I56" s="21">
        <v>25320.3963068</v>
      </c>
      <c r="J56" s="20">
        <v>0</v>
      </c>
      <c r="K56" s="21">
        <v>0</v>
      </c>
    </row>
    <row r="57" spans="1:11" ht="15">
      <c r="A57" s="7" t="s">
        <v>47</v>
      </c>
      <c r="B57" s="7" t="s">
        <v>83</v>
      </c>
      <c r="C57" s="14">
        <f>SUM($C$53:$C$56)</f>
        <v>481</v>
      </c>
      <c r="D57" s="14">
        <f>SUM($D$53:$D$56)</f>
        <v>29642726</v>
      </c>
      <c r="E57" s="10">
        <f>SUM($E$53:$E$56)</f>
        <v>26111.89919805</v>
      </c>
      <c r="F57" s="10">
        <f>SUM($F$53:$F$56)</f>
        <v>10456.654318679999</v>
      </c>
      <c r="G57" s="10">
        <f>SUM($G$53:$G$56)</f>
        <v>15655.24487937</v>
      </c>
      <c r="H57" s="10">
        <f>SUM($H$53:$H$56)</f>
        <v>983756.12095235</v>
      </c>
      <c r="I57" s="10">
        <f>SUM($I$53:$I$56)</f>
        <v>972251.58447845</v>
      </c>
      <c r="J57" s="14">
        <f>SUM($J$53:$J$56)</f>
        <v>0</v>
      </c>
      <c r="K57" s="10">
        <f>SUM($K$53:$K$56)</f>
        <v>0</v>
      </c>
    </row>
    <row r="58" spans="1:11" ht="15">
      <c r="A58" s="4"/>
      <c r="B58" s="6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8" t="s">
        <v>47</v>
      </c>
      <c r="B59" s="8" t="s">
        <v>84</v>
      </c>
      <c r="C59" s="16">
        <f>SUM($C$6:$C$21)+SUM($C$25:$C$35)+SUM($C$39:$C$44)+SUM($C$48:$C$49)+SUM($C$53:$C$56)</f>
        <v>1435</v>
      </c>
      <c r="D59" s="16">
        <f>SUM($D$6:$D$21)+SUM($D$25:$D$35)+SUM($D$39:$D$44)+SUM($D$48:$D$49)+SUM($D$53:$D$56)</f>
        <v>185414491</v>
      </c>
      <c r="E59" s="12">
        <f>SUM($E$6:$E$21)+SUM($E$25:$E$35)+SUM($E$39:$E$44)+SUM($E$48:$E$49)+SUM($E$53:$E$56)</f>
        <v>988521.80399622</v>
      </c>
      <c r="F59" s="12">
        <f>SUM($F$6:$F$21)+SUM($F$25:$F$35)+SUM($F$39:$F$44)+SUM($F$48:$F$49)+SUM($F$53:$F$56)</f>
        <v>877418.5143889498</v>
      </c>
      <c r="G59" s="12">
        <f>SUM($G$6:$G$21)+SUM($G$25:$G$35)+SUM($G$39:$G$44)+SUM($G$48:$G$49)+SUM($G$53:$G$56)</f>
        <v>111103.28960727007</v>
      </c>
      <c r="H59" s="12">
        <f>SUM($H$6:$H$21)+SUM($H$25:$H$35)+SUM($H$39:$H$44)+SUM($H$48:$H$49)+SUM($H$53:$H$56)</f>
        <v>5864965.45448723</v>
      </c>
      <c r="I59" s="12">
        <f>SUM($I$6:$I$21)+SUM($I$25:$I$35)+SUM($I$39:$I$44)+SUM($I$48:$I$49)+SUM($I$53:$I$56)</f>
        <v>5833484.9913988</v>
      </c>
      <c r="J59" s="16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4"/>
      <c r="B60" s="6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ht="15">
      <c r="A63" s="18" t="s">
        <v>15</v>
      </c>
      <c r="B63" s="19" t="s">
        <v>87</v>
      </c>
      <c r="C63" s="20">
        <v>82</v>
      </c>
      <c r="D63" s="20">
        <v>68573</v>
      </c>
      <c r="E63" s="21">
        <v>0</v>
      </c>
      <c r="F63" s="21">
        <v>255.6762788</v>
      </c>
      <c r="G63" s="21">
        <v>-255.6762788</v>
      </c>
      <c r="H63" s="21">
        <v>15505.84733909</v>
      </c>
      <c r="I63" s="21">
        <v>15547.34539376</v>
      </c>
      <c r="J63" s="20">
        <v>0</v>
      </c>
      <c r="K63" s="21">
        <v>0</v>
      </c>
    </row>
    <row r="64" spans="1:11" ht="15">
      <c r="A64" s="18" t="s">
        <v>17</v>
      </c>
      <c r="B64" s="19" t="s">
        <v>88</v>
      </c>
      <c r="C64" s="20">
        <v>0</v>
      </c>
      <c r="D64" s="20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</row>
    <row r="65" spans="1:11" ht="15">
      <c r="A65" s="18" t="s">
        <v>19</v>
      </c>
      <c r="B65" s="19" t="s">
        <v>89</v>
      </c>
      <c r="C65" s="20">
        <v>4</v>
      </c>
      <c r="D65" s="20">
        <v>30</v>
      </c>
      <c r="E65" s="21">
        <v>0</v>
      </c>
      <c r="F65" s="21">
        <v>0</v>
      </c>
      <c r="G65" s="21">
        <v>0</v>
      </c>
      <c r="H65" s="21">
        <v>1042.992633</v>
      </c>
      <c r="I65" s="21">
        <v>1039.623487</v>
      </c>
      <c r="J65" s="20">
        <v>0</v>
      </c>
      <c r="K65" s="21">
        <v>0</v>
      </c>
    </row>
    <row r="66" spans="1:11" ht="15">
      <c r="A66" s="18" t="s">
        <v>21</v>
      </c>
      <c r="B66" s="19" t="s">
        <v>90</v>
      </c>
      <c r="C66" s="20">
        <v>1</v>
      </c>
      <c r="D66" s="20">
        <v>207658</v>
      </c>
      <c r="E66" s="21">
        <v>18.83</v>
      </c>
      <c r="F66" s="21">
        <v>75.93</v>
      </c>
      <c r="G66" s="21">
        <v>-57.1</v>
      </c>
      <c r="H66" s="21">
        <v>5281.45</v>
      </c>
      <c r="I66" s="21">
        <v>5294.78</v>
      </c>
      <c r="J66" s="20">
        <v>0</v>
      </c>
      <c r="K66" s="21">
        <v>0</v>
      </c>
    </row>
    <row r="67" spans="1:11" ht="15">
      <c r="A67" s="7" t="s">
        <v>47</v>
      </c>
      <c r="B67" s="7" t="s">
        <v>91</v>
      </c>
      <c r="C67" s="14">
        <f>SUM($C$63:$C$66)</f>
        <v>87</v>
      </c>
      <c r="D67" s="14">
        <f>SUM($D$63:$D$66)</f>
        <v>276261</v>
      </c>
      <c r="E67" s="10">
        <f>SUM($E$63:$E$66)</f>
        <v>18.83</v>
      </c>
      <c r="F67" s="10">
        <f>SUM($F$63:$F$66)</f>
        <v>331.60627880000004</v>
      </c>
      <c r="G67" s="10">
        <f>SUM($G$63:$G$66)</f>
        <v>-312.7762788</v>
      </c>
      <c r="H67" s="10">
        <f>SUM($H$63:$H$66)</f>
        <v>21830.289972090002</v>
      </c>
      <c r="I67" s="10">
        <f>SUM($I$63:$I$66)</f>
        <v>21881.74888076</v>
      </c>
      <c r="J67" s="14">
        <f>SUM($J$63:$J$66)</f>
        <v>0</v>
      </c>
      <c r="K67" s="10">
        <f>SUM($K$63:$K$66)</f>
        <v>0</v>
      </c>
    </row>
    <row r="68" spans="1:11" ht="15">
      <c r="A68" s="4"/>
      <c r="B68" s="6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ht="15">
      <c r="A70" s="18" t="s">
        <v>15</v>
      </c>
      <c r="B70" s="19" t="s">
        <v>60</v>
      </c>
      <c r="C70" s="20">
        <v>18</v>
      </c>
      <c r="D70" s="20">
        <v>275036</v>
      </c>
      <c r="E70" s="21">
        <v>0</v>
      </c>
      <c r="F70" s="21">
        <v>26.13172927</v>
      </c>
      <c r="G70" s="21">
        <v>-26.13172927</v>
      </c>
      <c r="H70" s="21">
        <v>4205.20775407</v>
      </c>
      <c r="I70" s="21">
        <v>4198.65247788</v>
      </c>
      <c r="J70" s="20">
        <v>0</v>
      </c>
      <c r="K70" s="21">
        <v>0</v>
      </c>
    </row>
    <row r="71" spans="1:11" ht="15">
      <c r="A71" s="18" t="s">
        <v>17</v>
      </c>
      <c r="B71" s="19" t="s">
        <v>92</v>
      </c>
      <c r="C71" s="20">
        <v>0</v>
      </c>
      <c r="D71" s="20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0">
        <v>0</v>
      </c>
      <c r="K71" s="21">
        <v>0</v>
      </c>
    </row>
    <row r="72" spans="1:11" ht="15">
      <c r="A72" s="7" t="s">
        <v>47</v>
      </c>
      <c r="B72" s="7" t="s">
        <v>93</v>
      </c>
      <c r="C72" s="14">
        <f>SUM($C$70:$C$71)</f>
        <v>18</v>
      </c>
      <c r="D72" s="14">
        <f>SUM($D$70:$D$71)</f>
        <v>275036</v>
      </c>
      <c r="E72" s="10">
        <f>SUM($E$70:$E$71)</f>
        <v>0</v>
      </c>
      <c r="F72" s="10">
        <f>SUM($F$70:$F$71)</f>
        <v>26.13172927</v>
      </c>
      <c r="G72" s="10">
        <f>SUM($G$70:$G$71)</f>
        <v>-26.13172927</v>
      </c>
      <c r="H72" s="10">
        <f>SUM($H$70:$H$71)</f>
        <v>4205.20775407</v>
      </c>
      <c r="I72" s="10">
        <f>SUM($I$70:$I$71)</f>
        <v>4198.65247788</v>
      </c>
      <c r="J72" s="14">
        <f>SUM($J$70:$J$71)</f>
        <v>0</v>
      </c>
      <c r="K72" s="10">
        <f>SUM($K$70:$K$71)</f>
        <v>0</v>
      </c>
    </row>
    <row r="73" spans="1:11" ht="15">
      <c r="A73" s="4"/>
      <c r="B73" s="5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4"/>
      <c r="B75" s="4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8" t="s">
        <v>47</v>
      </c>
      <c r="B76" s="8" t="s">
        <v>94</v>
      </c>
      <c r="C76" s="16">
        <f>SUM($C$63:$C$66)+SUM($C$70:$C$71)+SUM($C$74:$C$74)</f>
        <v>105</v>
      </c>
      <c r="D76" s="16">
        <f>SUM($D$63:$D$66)+SUM($D$70:$D$71)+SUM($D$74:$D$74)</f>
        <v>551297</v>
      </c>
      <c r="E76" s="12">
        <f>SUM($E$63:$E$66)+SUM($E$70:$E$71)+SUM($E$74:$E$74)</f>
        <v>18.83</v>
      </c>
      <c r="F76" s="12">
        <f>SUM($F$63:$F$66)+SUM($F$70:$F$71)+SUM($F$74:$F$74)</f>
        <v>357.73800807000003</v>
      </c>
      <c r="G76" s="12">
        <f>SUM($G$63:$G$66)+SUM($G$70:$G$71)+SUM($G$74:$G$74)</f>
        <v>-338.90800807</v>
      </c>
      <c r="H76" s="12">
        <f>SUM($H$63:$H$66)+SUM($H$70:$H$71)+SUM($H$74:$H$74)</f>
        <v>26035.497726160003</v>
      </c>
      <c r="I76" s="12">
        <f>SUM($I$63:$I$66)+SUM($I$70:$I$71)+SUM($I$74:$I$74)</f>
        <v>26080.40135864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4"/>
      <c r="B77" s="6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ht="15">
      <c r="A79" s="18" t="s">
        <v>13</v>
      </c>
      <c r="B79" s="19" t="s">
        <v>14</v>
      </c>
      <c r="C79" s="20">
        <v>12</v>
      </c>
      <c r="D79" s="20">
        <v>2434</v>
      </c>
      <c r="E79" s="21">
        <v>0.0003</v>
      </c>
      <c r="F79" s="21">
        <v>247.413</v>
      </c>
      <c r="G79" s="21">
        <v>-247.4127</v>
      </c>
      <c r="H79" s="21">
        <v>159.5296</v>
      </c>
      <c r="I79" s="21">
        <v>386.001</v>
      </c>
      <c r="J79" s="20">
        <v>0</v>
      </c>
      <c r="K79" s="21">
        <v>0</v>
      </c>
    </row>
    <row r="80" spans="1:11" ht="15">
      <c r="A80" s="4"/>
      <c r="B80" s="4"/>
      <c r="C80" s="15"/>
      <c r="D80" s="15"/>
      <c r="E80" s="11"/>
      <c r="F80" s="11"/>
      <c r="G80" s="11"/>
      <c r="H80" s="11"/>
      <c r="I80" s="11"/>
      <c r="J80" s="15"/>
      <c r="K80" s="11"/>
    </row>
    <row r="81" spans="1:1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ht="15">
      <c r="A82" s="4"/>
      <c r="B82" s="4"/>
      <c r="C82" s="15"/>
      <c r="D82" s="15"/>
      <c r="E82" s="11"/>
      <c r="F82" s="11"/>
      <c r="G82" s="11"/>
      <c r="H82" s="11"/>
      <c r="I82" s="11"/>
      <c r="J82" s="15"/>
      <c r="K82" s="11"/>
    </row>
    <row r="83" spans="1:1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4"/>
      <c r="B84" s="4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8" t="s">
        <v>47</v>
      </c>
      <c r="B85" s="8" t="s">
        <v>97</v>
      </c>
      <c r="C85" s="16">
        <f>SUM($C$79:$C$83)</f>
        <v>12</v>
      </c>
      <c r="D85" s="16">
        <f>SUM($D$79:$D$83)</f>
        <v>2434</v>
      </c>
      <c r="E85" s="12">
        <f>SUM($E$79:$E$83)</f>
        <v>0.0003</v>
      </c>
      <c r="F85" s="12">
        <f>SUM($F$79:$F$83)</f>
        <v>247.413</v>
      </c>
      <c r="G85" s="12">
        <f>SUM($G$79:$G$83)</f>
        <v>-247.4127</v>
      </c>
      <c r="H85" s="12">
        <f>SUM($H$79:$H$83)</f>
        <v>159.5296</v>
      </c>
      <c r="I85" s="12">
        <f>SUM($I$79:$I$83)</f>
        <v>386.001</v>
      </c>
      <c r="J85" s="16">
        <f>SUM($J$79:$J$83)</f>
        <v>0</v>
      </c>
      <c r="K85" s="12">
        <f>SUM($K$79:$K$83)</f>
        <v>0</v>
      </c>
    </row>
    <row r="86" spans="1:11" ht="15">
      <c r="A86" s="4"/>
      <c r="B86" s="5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8" t="s">
        <v>47</v>
      </c>
      <c r="B87" s="8" t="s">
        <v>98</v>
      </c>
      <c r="C87" s="16">
        <f>SUM($C$59:$C$59)+SUM($C$76:$C$76)+SUM($C$85:$C$85)</f>
        <v>1552</v>
      </c>
      <c r="D87" s="16">
        <f>SUM($D$59:$D$59)+SUM($D$76:$D$76)+SUM($D$85:$D$85)</f>
        <v>185968222</v>
      </c>
      <c r="E87" s="12">
        <f>SUM($E$59:$E$59)+SUM($E$76:$E$76)+SUM($E$85:$E$85)</f>
        <v>988540.6342962199</v>
      </c>
      <c r="F87" s="12">
        <f>SUM($F$59:$F$59)+SUM($F$76:$F$76)+SUM($F$85:$F$85)</f>
        <v>878023.6653970198</v>
      </c>
      <c r="G87" s="12">
        <f>SUM($G$59:$G$59)+SUM($G$76:$G$76)+SUM($G$85:$G$85)</f>
        <v>110516.96889920007</v>
      </c>
      <c r="H87" s="12">
        <f>SUM($H$59:$H$59)+SUM($H$76:$H$76)+SUM($H$85:$H$85)</f>
        <v>5891160.48181339</v>
      </c>
      <c r="I87" s="12">
        <f>SUM($I$59:$I$59)+SUM($I$76:$I$76)+SUM($I$85:$I$85)</f>
        <v>5859951.39375744</v>
      </c>
      <c r="J87" s="16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4"/>
      <c r="B88" s="5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4"/>
      <c r="B89" s="6" t="s">
        <v>122</v>
      </c>
      <c r="C89" s="13" t="s">
        <v>123</v>
      </c>
      <c r="D89" s="13">
        <v>2274971</v>
      </c>
      <c r="E89" s="9">
        <v>1238.29873588</v>
      </c>
      <c r="F89" s="9">
        <v>1236.96160669</v>
      </c>
      <c r="G89" s="9">
        <v>1.33712918999981</v>
      </c>
      <c r="H89" s="9">
        <v>79034.22106906</v>
      </c>
      <c r="I89" s="9">
        <v>78759.32889448</v>
      </c>
      <c r="J89" s="13">
        <v>0</v>
      </c>
      <c r="K89" s="9">
        <v>0</v>
      </c>
    </row>
    <row r="90" ht="15">
      <c r="J90" s="58" t="s">
        <v>120</v>
      </c>
    </row>
    <row r="91" spans="2:11" ht="15">
      <c r="B91" s="59" t="s">
        <v>121</v>
      </c>
      <c r="C91" s="59"/>
      <c r="D91" s="59"/>
      <c r="E91" s="59"/>
      <c r="F91" s="59"/>
      <c r="G91" s="59"/>
      <c r="H91" s="59"/>
      <c r="I91" s="59"/>
      <c r="J91" s="59"/>
      <c r="K91" s="59"/>
    </row>
    <row r="92" spans="2:11" ht="15">
      <c r="B92" s="60" t="s">
        <v>124</v>
      </c>
      <c r="C92" s="59"/>
      <c r="D92" s="59"/>
      <c r="E92" s="59"/>
      <c r="F92" s="59"/>
      <c r="G92" s="59"/>
      <c r="H92" s="59"/>
      <c r="I92" s="59"/>
      <c r="J92" s="59"/>
      <c r="K92" s="59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7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4</xdr:col>
                <xdr:colOff>809625</xdr:colOff>
                <xdr:row>0</xdr:row>
                <xdr:rowOff>66675</xdr:rowOff>
              </from>
              <to>
                <xdr:col>5</xdr:col>
                <xdr:colOff>219075</xdr:colOff>
                <xdr:row>0</xdr:row>
                <xdr:rowOff>561975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E59B-A12E-4613-8C34-14A64766A360}">
  <sheetPr>
    <pageSetUpPr fitToPage="1"/>
  </sheetPr>
  <dimension ref="A5:N38"/>
  <sheetViews>
    <sheetView workbookViewId="0" topLeftCell="A1">
      <selection activeCell="A5" sqref="A5"/>
    </sheetView>
  </sheetViews>
  <sheetFormatPr defaultColWidth="9.140625" defaultRowHeight="15"/>
  <cols>
    <col min="1" max="1" width="46.140625" style="24" customWidth="1"/>
    <col min="2" max="2" width="9.8515625" style="23" customWidth="1"/>
    <col min="3" max="3" width="10.57421875" style="23" customWidth="1"/>
    <col min="4" max="4" width="10.28125" style="23" customWidth="1"/>
    <col min="5" max="5" width="11.28125" style="23" customWidth="1"/>
    <col min="6" max="6" width="10.57421875" style="23" customWidth="1"/>
    <col min="7" max="7" width="13.57421875" style="23" customWidth="1"/>
    <col min="8" max="8" width="8.57421875" style="24" customWidth="1"/>
    <col min="9" max="9" width="11.00390625" style="24" customWidth="1"/>
    <col min="10" max="16384" width="9.140625" style="24" customWidth="1"/>
  </cols>
  <sheetData>
    <row r="1" ht="15"/>
    <row r="2" ht="15"/>
    <row r="5" ht="15">
      <c r="A5" s="22" t="s">
        <v>100</v>
      </c>
    </row>
    <row r="6" ht="15">
      <c r="F6" s="25" t="s">
        <v>101</v>
      </c>
    </row>
    <row r="7" spans="1:7" ht="15">
      <c r="A7" s="26"/>
      <c r="B7" s="54" t="s">
        <v>102</v>
      </c>
      <c r="C7" s="54"/>
      <c r="D7" s="54" t="s">
        <v>103</v>
      </c>
      <c r="E7" s="54"/>
      <c r="F7" s="54" t="s">
        <v>104</v>
      </c>
      <c r="G7" s="54"/>
    </row>
    <row r="8" spans="1:7" s="29" customFormat="1" ht="30">
      <c r="A8" s="27"/>
      <c r="B8" s="28" t="s">
        <v>105</v>
      </c>
      <c r="C8" s="28" t="s">
        <v>106</v>
      </c>
      <c r="D8" s="28" t="s">
        <v>105</v>
      </c>
      <c r="E8" s="28" t="s">
        <v>106</v>
      </c>
      <c r="F8" s="28" t="s">
        <v>105</v>
      </c>
      <c r="G8" s="28" t="s">
        <v>106</v>
      </c>
    </row>
    <row r="9" spans="1:12" ht="15">
      <c r="A9" s="30" t="s">
        <v>107</v>
      </c>
      <c r="B9" s="31"/>
      <c r="C9" s="31"/>
      <c r="D9" s="32"/>
      <c r="E9" s="32"/>
      <c r="F9" s="33"/>
      <c r="G9" s="33"/>
      <c r="H9" s="34"/>
      <c r="I9" s="34"/>
      <c r="J9" s="34"/>
      <c r="K9" s="34"/>
      <c r="L9" s="34"/>
    </row>
    <row r="10" spans="1:12" ht="15.75" customHeight="1">
      <c r="A10" s="26" t="s">
        <v>59</v>
      </c>
      <c r="B10" s="24">
        <v>1</v>
      </c>
      <c r="C10" s="35">
        <v>9563</v>
      </c>
      <c r="D10" s="36">
        <v>0</v>
      </c>
      <c r="E10" s="36">
        <v>0</v>
      </c>
      <c r="F10" s="33">
        <f>B10</f>
        <v>1</v>
      </c>
      <c r="G10" s="33">
        <f>C10</f>
        <v>9563</v>
      </c>
      <c r="H10" s="34"/>
      <c r="J10" s="34"/>
      <c r="K10" s="34"/>
      <c r="L10" s="34"/>
    </row>
    <row r="11" spans="1:12" s="22" customFormat="1" ht="15">
      <c r="A11" s="30" t="s">
        <v>108</v>
      </c>
      <c r="B11" s="36">
        <f>SUM(B10)</f>
        <v>1</v>
      </c>
      <c r="C11" s="36">
        <f aca="true" t="shared" si="0" ref="C11:G11">SUM(C10)</f>
        <v>9563</v>
      </c>
      <c r="D11" s="36">
        <f t="shared" si="0"/>
        <v>0</v>
      </c>
      <c r="E11" s="36">
        <f t="shared" si="0"/>
        <v>0</v>
      </c>
      <c r="F11" s="36">
        <f t="shared" si="0"/>
        <v>1</v>
      </c>
      <c r="G11" s="36">
        <f t="shared" si="0"/>
        <v>9563</v>
      </c>
      <c r="H11" s="34"/>
      <c r="J11" s="34"/>
      <c r="L11" s="34"/>
    </row>
    <row r="12" spans="1:12" s="22" customFormat="1" ht="15">
      <c r="A12" s="30" t="s">
        <v>109</v>
      </c>
      <c r="B12" s="31"/>
      <c r="C12" s="31"/>
      <c r="D12" s="31"/>
      <c r="E12" s="31"/>
      <c r="F12" s="36"/>
      <c r="G12" s="36"/>
      <c r="H12" s="34"/>
      <c r="I12" s="34"/>
      <c r="J12" s="34"/>
      <c r="K12" s="34"/>
      <c r="L12" s="34"/>
    </row>
    <row r="13" spans="1:12" s="22" customFormat="1" ht="15.75" customHeight="1">
      <c r="A13" s="37" t="s">
        <v>74</v>
      </c>
      <c r="B13" s="31">
        <v>1</v>
      </c>
      <c r="C13" s="31">
        <v>263</v>
      </c>
      <c r="D13" s="36">
        <f aca="true" t="shared" si="1" ref="D13:E13">SUM(D12)</f>
        <v>0</v>
      </c>
      <c r="E13" s="36">
        <f t="shared" si="1"/>
        <v>0</v>
      </c>
      <c r="F13" s="36">
        <f>B13</f>
        <v>1</v>
      </c>
      <c r="G13" s="36">
        <f aca="true" t="shared" si="2" ref="G13">C13</f>
        <v>263</v>
      </c>
      <c r="H13" s="34"/>
      <c r="I13" s="34"/>
      <c r="J13" s="34"/>
      <c r="K13" s="34"/>
      <c r="L13" s="34"/>
    </row>
    <row r="14" spans="1:12" s="22" customFormat="1" ht="15">
      <c r="A14" s="30" t="s">
        <v>110</v>
      </c>
      <c r="B14" s="36">
        <f>SUM(B13)</f>
        <v>1</v>
      </c>
      <c r="C14" s="36">
        <f aca="true" t="shared" si="3" ref="C14:G14">SUM(C13)</f>
        <v>263</v>
      </c>
      <c r="D14" s="36">
        <f t="shared" si="3"/>
        <v>0</v>
      </c>
      <c r="E14" s="36">
        <f t="shared" si="3"/>
        <v>0</v>
      </c>
      <c r="F14" s="36">
        <f t="shared" si="3"/>
        <v>1</v>
      </c>
      <c r="G14" s="36">
        <f t="shared" si="3"/>
        <v>263</v>
      </c>
      <c r="H14" s="34"/>
      <c r="I14" s="34"/>
      <c r="J14" s="34"/>
      <c r="K14" s="34"/>
      <c r="L14" s="34"/>
    </row>
    <row r="15" spans="1:12" ht="15.75" customHeight="1">
      <c r="A15" s="38" t="s">
        <v>111</v>
      </c>
      <c r="B15" s="39"/>
      <c r="C15" s="39"/>
      <c r="D15" s="39"/>
      <c r="E15" s="39"/>
      <c r="F15" s="32"/>
      <c r="G15" s="32"/>
      <c r="H15" s="34"/>
      <c r="I15" s="34"/>
      <c r="J15" s="34"/>
      <c r="K15" s="34"/>
      <c r="L15" s="34"/>
    </row>
    <row r="16" spans="1:12" ht="15.75" customHeight="1">
      <c r="A16" s="40" t="s">
        <v>79</v>
      </c>
      <c r="B16" s="39">
        <v>4</v>
      </c>
      <c r="C16" s="39">
        <v>242</v>
      </c>
      <c r="D16" s="36">
        <f aca="true" t="shared" si="4" ref="D16:E17">SUM(D15)</f>
        <v>0</v>
      </c>
      <c r="E16" s="36">
        <f t="shared" si="4"/>
        <v>0</v>
      </c>
      <c r="F16" s="36">
        <f>B16</f>
        <v>4</v>
      </c>
      <c r="G16" s="32">
        <f aca="true" t="shared" si="5" ref="G16">C16</f>
        <v>242</v>
      </c>
      <c r="H16" s="34"/>
      <c r="I16" s="34"/>
      <c r="J16" s="34"/>
      <c r="K16" s="34"/>
      <c r="L16" s="34"/>
    </row>
    <row r="17" spans="1:12" ht="15.75" customHeight="1">
      <c r="A17" s="26" t="s">
        <v>81</v>
      </c>
      <c r="B17" s="39">
        <v>3</v>
      </c>
      <c r="C17" s="39">
        <v>72</v>
      </c>
      <c r="D17" s="36">
        <f t="shared" si="4"/>
        <v>0</v>
      </c>
      <c r="E17" s="36">
        <f t="shared" si="4"/>
        <v>0</v>
      </c>
      <c r="F17" s="36">
        <f>B17</f>
        <v>3</v>
      </c>
      <c r="G17" s="32">
        <f>C17</f>
        <v>72</v>
      </c>
      <c r="H17" s="34"/>
      <c r="I17" s="34"/>
      <c r="J17" s="34"/>
      <c r="K17" s="34"/>
      <c r="L17" s="34"/>
    </row>
    <row r="18" spans="1:11" s="22" customFormat="1" ht="15">
      <c r="A18" s="30" t="s">
        <v>112</v>
      </c>
      <c r="B18" s="33">
        <f>SUM(B16:B17)</f>
        <v>7</v>
      </c>
      <c r="C18" s="33">
        <f aca="true" t="shared" si="6" ref="C18:G18">SUM(C16:C17)</f>
        <v>314</v>
      </c>
      <c r="D18" s="33">
        <f t="shared" si="6"/>
        <v>0</v>
      </c>
      <c r="E18" s="33">
        <f t="shared" si="6"/>
        <v>0</v>
      </c>
      <c r="F18" s="33">
        <f t="shared" si="6"/>
        <v>7</v>
      </c>
      <c r="G18" s="33">
        <f t="shared" si="6"/>
        <v>314</v>
      </c>
      <c r="H18" s="34"/>
      <c r="I18" s="34"/>
      <c r="J18" s="34"/>
      <c r="K18" s="34"/>
    </row>
    <row r="19" spans="1:12" s="22" customFormat="1" ht="15.75" customHeight="1">
      <c r="A19" s="38" t="s">
        <v>113</v>
      </c>
      <c r="B19" s="33">
        <f>B11+B14+B18</f>
        <v>9</v>
      </c>
      <c r="C19" s="33">
        <f aca="true" t="shared" si="7" ref="C19:F19">C11+C14+C18</f>
        <v>10140</v>
      </c>
      <c r="D19" s="33">
        <f t="shared" si="7"/>
        <v>0</v>
      </c>
      <c r="E19" s="33">
        <f t="shared" si="7"/>
        <v>0</v>
      </c>
      <c r="F19" s="33">
        <f t="shared" si="7"/>
        <v>9</v>
      </c>
      <c r="G19" s="33">
        <f>G11+G14+G18</f>
        <v>10140</v>
      </c>
      <c r="H19" s="34"/>
      <c r="I19" s="34"/>
      <c r="J19" s="34"/>
      <c r="K19" s="34"/>
      <c r="L19" s="34"/>
    </row>
    <row r="20" spans="8:14" ht="15">
      <c r="H20" s="34"/>
      <c r="I20" s="34"/>
      <c r="J20" s="34"/>
      <c r="K20" s="34"/>
      <c r="L20" s="34"/>
      <c r="M20" s="22"/>
      <c r="N20" s="22"/>
    </row>
    <row r="21" spans="1:14" ht="15">
      <c r="A21" s="41" t="s">
        <v>114</v>
      </c>
      <c r="H21" s="34"/>
      <c r="I21" s="34"/>
      <c r="J21" s="34"/>
      <c r="K21" s="34"/>
      <c r="L21" s="34"/>
      <c r="M21" s="34"/>
      <c r="N21" s="22"/>
    </row>
    <row r="22" spans="1:14" ht="15">
      <c r="A22" s="42" t="s">
        <v>115</v>
      </c>
      <c r="B22" s="55"/>
      <c r="C22" s="55"/>
      <c r="D22" s="55"/>
      <c r="E22" s="55"/>
      <c r="F22" s="55"/>
      <c r="G22" s="55"/>
      <c r="H22" s="34"/>
      <c r="I22" s="34"/>
      <c r="J22" s="34"/>
      <c r="K22" s="34"/>
      <c r="L22" s="34"/>
      <c r="M22" s="34"/>
      <c r="N22" s="22"/>
    </row>
    <row r="23" spans="1:13" s="22" customFormat="1" ht="13.15" customHeight="1">
      <c r="A23" s="43" t="s">
        <v>107</v>
      </c>
      <c r="B23" s="56"/>
      <c r="C23" s="56"/>
      <c r="D23" s="56"/>
      <c r="E23" s="56"/>
      <c r="F23" s="56"/>
      <c r="G23" s="56"/>
      <c r="H23" s="34"/>
      <c r="I23" s="34"/>
      <c r="J23" s="34"/>
      <c r="K23" s="34"/>
      <c r="L23" s="34"/>
      <c r="M23" s="34"/>
    </row>
    <row r="24" spans="1:14" s="34" customFormat="1" ht="17.25" customHeight="1">
      <c r="A24" s="44" t="s">
        <v>59</v>
      </c>
      <c r="B24" s="57" t="s">
        <v>116</v>
      </c>
      <c r="C24" s="57"/>
      <c r="D24" s="57"/>
      <c r="E24" s="57"/>
      <c r="F24" s="57"/>
      <c r="G24" s="57"/>
      <c r="I24" s="24"/>
      <c r="J24" s="24"/>
      <c r="K24" s="24"/>
      <c r="N24" s="22"/>
    </row>
    <row r="25" spans="1:14" ht="15">
      <c r="A25" s="45" t="s">
        <v>109</v>
      </c>
      <c r="B25" s="49"/>
      <c r="C25" s="50"/>
      <c r="D25" s="50"/>
      <c r="E25" s="50"/>
      <c r="F25" s="50"/>
      <c r="G25" s="51"/>
      <c r="L25" s="22"/>
      <c r="M25" s="34"/>
      <c r="N25" s="22"/>
    </row>
    <row r="26" spans="1:14" ht="15">
      <c r="A26" s="37" t="s">
        <v>74</v>
      </c>
      <c r="B26" s="49" t="s">
        <v>117</v>
      </c>
      <c r="C26" s="50"/>
      <c r="D26" s="50"/>
      <c r="E26" s="50"/>
      <c r="F26" s="50"/>
      <c r="G26" s="51"/>
      <c r="L26" s="22"/>
      <c r="M26" s="22"/>
      <c r="N26" s="22"/>
    </row>
    <row r="27" spans="1:12" ht="15">
      <c r="A27" s="38" t="s">
        <v>111</v>
      </c>
      <c r="B27" s="52"/>
      <c r="C27" s="52"/>
      <c r="D27" s="52"/>
      <c r="E27" s="52"/>
      <c r="F27" s="52"/>
      <c r="G27" s="52"/>
      <c r="L27" s="22"/>
    </row>
    <row r="28" spans="1:7" ht="47.25" customHeight="1">
      <c r="A28" s="46" t="s">
        <v>79</v>
      </c>
      <c r="B28" s="53" t="s">
        <v>118</v>
      </c>
      <c r="C28" s="53"/>
      <c r="D28" s="53"/>
      <c r="E28" s="53"/>
      <c r="F28" s="53"/>
      <c r="G28" s="53"/>
    </row>
    <row r="29" spans="1:7" ht="35.25" customHeight="1">
      <c r="A29" s="44" t="s">
        <v>81</v>
      </c>
      <c r="B29" s="53" t="s">
        <v>119</v>
      </c>
      <c r="C29" s="53"/>
      <c r="D29" s="53"/>
      <c r="E29" s="53"/>
      <c r="F29" s="53"/>
      <c r="G29" s="53"/>
    </row>
    <row r="30" ht="15">
      <c r="B30" s="24"/>
    </row>
    <row r="31" ht="15">
      <c r="B31" s="24"/>
    </row>
    <row r="32" spans="2:9" ht="15">
      <c r="B32" s="24"/>
      <c r="H32" s="23"/>
      <c r="I32" s="23"/>
    </row>
    <row r="33" spans="2:9" ht="15">
      <c r="B33" s="24"/>
      <c r="H33" s="23"/>
      <c r="I33" s="23"/>
    </row>
    <row r="34" spans="2:9" ht="15">
      <c r="B34" s="24"/>
      <c r="H34" s="23"/>
      <c r="I34" s="23"/>
    </row>
    <row r="35" spans="2:9" ht="15">
      <c r="B35" s="24"/>
      <c r="H35" s="23"/>
      <c r="I35" s="23"/>
    </row>
    <row r="36" spans="2:9" ht="15">
      <c r="B36" s="24"/>
      <c r="H36" s="23"/>
      <c r="I36" s="23"/>
    </row>
    <row r="37" spans="8:9" ht="15">
      <c r="H37" s="23"/>
      <c r="I37" s="23"/>
    </row>
    <row r="38" spans="8:9" ht="15">
      <c r="H38" s="23"/>
      <c r="I38" s="23"/>
    </row>
  </sheetData>
  <mergeCells count="11">
    <mergeCell ref="B24:G24"/>
    <mergeCell ref="B7:C7"/>
    <mergeCell ref="D7:E7"/>
    <mergeCell ref="F7:G7"/>
    <mergeCell ref="B22:G22"/>
    <mergeCell ref="B23:G23"/>
    <mergeCell ref="B25:G25"/>
    <mergeCell ref="B26:G26"/>
    <mergeCell ref="B27:G27"/>
    <mergeCell ref="B28:G28"/>
    <mergeCell ref="B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6"/>
  <drawing r:id="rId4"/>
  <legacyDrawing r:id="rId3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025" r:id="rId1"/>
      </mc:Fallback>
    </mc:AlternateContent>
    <mc:AlternateContent xmlns:mc="http://schemas.openxmlformats.org/markup-compatibility/2006">
      <mc:Choice Requires="x14">
        <oleObject progId="Word.Picture.8" shapeId="1026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026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2024-06-07T10:23:01Z</cp:lastPrinted>
  <dcterms:created xsi:type="dcterms:W3CDTF">2024-06-06T07:02:09Z</dcterms:created>
  <dcterms:modified xsi:type="dcterms:W3CDTF">2024-06-07T10:23:14Z</dcterms:modified>
  <cp:category/>
  <cp:version/>
  <cp:contentType/>
  <cp:contentStatus/>
</cp:coreProperties>
</file>