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202300"/>
  <bookViews>
    <workbookView xWindow="65416" yWindow="65416" windowWidth="20730" windowHeight="11160" activeTab="0"/>
  </bookViews>
  <sheets>
    <sheet name="Jun 24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<sst xmlns="http://schemas.openxmlformats.org/spreadsheetml/2006/main" count="207" uniqueCount="125">
  <si>
    <t xml:space="preserve">Monthly Report for the month of June 2024 </t>
  </si>
  <si>
    <t xml:space="preserve">Sr </t>
  </si>
  <si>
    <t xml:space="preserve">Scheme Name </t>
  </si>
  <si>
    <t>No. of Schemes as on June 30, 2024</t>
  </si>
  <si>
    <t>No. of Folios as on June 30, 2024</t>
  </si>
  <si>
    <t>Funds Mobilized for the month of June 2024 (INR in crore)</t>
  </si>
  <si>
    <t>Net Inflow (+ve)/Outflow (-ve) for the month of June 2024 (INR in crore)</t>
  </si>
  <si>
    <t>Net Assets Under Management as on June 30, 2024 (INR in crore)</t>
  </si>
  <si>
    <t>Average Net Assets Under Management for the month June 2024 (INR in crore)</t>
  </si>
  <si>
    <t>No. of segregated portfolios created as on June 30, 2024</t>
  </si>
  <si>
    <t>Net Assets Under Management in segregated portfolio as on June 30, 2024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</si>
  <si>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</si>
  <si>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</si>
  <si>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</si>
  <si>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</si>
  <si>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</si>
  <si>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</si>
  <si>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</si>
  <si>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</si>
  <si>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</si>
  <si>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</si>
  <si>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</si>
  <si>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</si>
  <si>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</si>
  <si>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</si>
  <si>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</si>
  <si>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</si>
  <si>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</si>
  <si>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</si>
  <si>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</si>
  <si>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</si>
  <si>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</si>
  <si>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</si>
  <si>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</si>
  <si>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</si>
  <si>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</si>
  <si>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</si>
  <si>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</si>
  <si>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</si>
  <si>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</si>
  <si>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</si>
  <si>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</si>
  <si>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</si>
  <si>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</si>
  <si>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</si>
  <si>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</si>
  <si>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</si>
  <si>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</si>
  <si>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</si>
  <si>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</si>
  <si>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</si>
  <si>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</si>
  <si>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</si>
  <si>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</si>
  <si>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</si>
  <si>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</si>
  <si>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</si>
  <si>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</si>
  <si>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</si>
  <si>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</si>
  <si>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</si>
  <si>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</si>
  <si>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</si>
  <si>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</si>
  <si>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</si>
  <si>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</si>
  <si>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</si>
  <si>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</si>
  <si>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</si>
  <si>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</si>
  <si>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</si>
  <si>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</si>
  <si>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</si>
  <si>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</si>
  <si>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</si>
  <si>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</si>
  <si>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</si>
  <si>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</si>
  <si>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</si>
  <si>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</si>
  <si>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</si>
  <si>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</si>
  <si>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</si>
  <si>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</si>
  <si>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</si>
  <si>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</si>
  <si>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</si>
  <si>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</si>
  <si>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</si>
  <si>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</si>
  <si>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</si>
  <si>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</si>
  <si>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</si>
  <si>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</si>
  <si>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</si>
  <si>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</si>
  <si>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</si>
  <si>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</si>
  <si>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</si>
  <si>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June 2024 (INR in crore)</t>
  </si>
  <si>
    <t xml:space="preserve">NEW SCHEMES LAUNCHED DURING JUNE 2024 (ALLOTMENT COMPLETED)     </t>
  </si>
  <si>
    <t xml:space="preserve"> (Rs. in Crore)</t>
  </si>
  <si>
    <t>Open End</t>
  </si>
  <si>
    <t>Close End</t>
  </si>
  <si>
    <t>Total</t>
  </si>
  <si>
    <t>No. of Schemes</t>
  </si>
  <si>
    <t>Funds mobilized</t>
  </si>
  <si>
    <t>A. Growth/Equity Oriented Schemes</t>
  </si>
  <si>
    <t>Subtotal "A"</t>
  </si>
  <si>
    <t>B. Hybrid Schemes</t>
  </si>
  <si>
    <t>Subtotal "B"</t>
  </si>
  <si>
    <t>C. Other Schemes</t>
  </si>
  <si>
    <t>Subtotal "C"</t>
  </si>
  <si>
    <t>Total A + B + C</t>
  </si>
  <si>
    <t xml:space="preserve">*NEW SCHEMES LAUNCHED : </t>
  </si>
  <si>
    <t>Open End Schemes</t>
  </si>
  <si>
    <t>Motilal Oswal Multi Cap Fund</t>
  </si>
  <si>
    <t xml:space="preserve">JM Small Cap Fund </t>
  </si>
  <si>
    <t>Aditya Birla Sun Life Quant Fund; Baroda BNP Paribas Manufacturing Fund; Helios Financial Services Fund; Kotak Special Opportunites Fund; Mahindra Manulife Manufacturing Fund; Motilal Oswal Quant Fund; SAMCO SPECIAL OPPORTUNITIES FUND; SBI Automotive Opportunities Fund; WhiteOak Capital Special Opportunities Fund</t>
  </si>
  <si>
    <t>Bajaj Finserv Multi Asset Allocation Fund</t>
  </si>
  <si>
    <t>Aditya Birla Sun Life CRISIL IBX Gilt June 2027 Index Fund ; Kotak Nifty 100 Low Volatility 30 Index Fund</t>
  </si>
  <si>
    <t>BARODA BNP PARIBAS NIFTY Bank ETF; Zerodha Nifty Midcap 150 ETF; Zerodha Nifty 100 ETF</t>
  </si>
  <si>
    <t>** Data in respect Fund of Funds Domestic is shown for information only. The same is included in the respective underlying schemes.</t>
  </si>
  <si>
    <t>Fund of Funds Scheme (Domestic) **</t>
  </si>
  <si>
    <t>Released on 09-Jul-2024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</si>
</sst>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3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Aptos Display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i/>
      <sz val="8"/>
      <color theme="1"/>
      <name val="Aptos Narrow"/>
      <family val="2"/>
      <scheme val="minor"/>
    </font>
    <font>
      <b/>
      <sz val="9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68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43" fontId="20" fillId="0" borderId="10" xfId="18" applyFont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43" fontId="18" fillId="0" borderId="10" xfId="18" applyFont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20" fillId="34" borderId="10" xfId="0" applyFont="1" applyFill="1" applyBorder="1" applyAlignment="1">
      <alignment horizontal="left" vertical="center" wrapText="1"/>
    </xf>
    <xf numFmtId="164" fontId="18" fillId="0" borderId="10" xfId="18" applyNumberFormat="1" applyFont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0" borderId="10" xfId="18" applyNumberFormat="1" applyFont="1" applyBorder="1" applyAlignment="1">
      <alignment horizontal="right" vertical="center"/>
    </xf>
    <xf numFmtId="164" fontId="20" fillId="35" borderId="10" xfId="18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top" wrapText="1"/>
    </xf>
    <xf numFmtId="164" fontId="18" fillId="0" borderId="10" xfId="18" applyNumberFormat="1" applyFont="1" applyBorder="1" applyAlignment="1">
      <alignment vertical="top" wrapText="1"/>
    </xf>
    <xf numFmtId="43" fontId="18" fillId="0" borderId="10" xfId="18" applyFont="1" applyBorder="1" applyAlignment="1">
      <alignment vertical="top" wrapText="1"/>
    </xf>
    <xf numFmtId="0" fontId="16" fillId="0" borderId="0" xfId="0" applyFont="1"/>
    <xf numFmtId="164" fontId="0" fillId="0" borderId="0" xfId="18" applyNumberFormat="1" applyFont="1" applyFill="1"/>
    <xf numFmtId="0" fontId="0" fillId="0" borderId="0" xfId="0" applyFont="1"/>
    <xf numFmtId="164" fontId="20" fillId="0" borderId="0" xfId="18" applyNumberFormat="1" applyFont="1" applyFill="1" applyAlignment="1">
      <alignment horizontal="center"/>
    </xf>
    <xf numFmtId="0" fontId="0" fillId="0" borderId="10" xfId="0" applyFont="1" applyBorder="1"/>
    <xf numFmtId="0" fontId="0" fillId="0" borderId="10" xfId="0" applyFont="1" applyBorder="1" applyAlignment="1">
      <alignment horizontal="center" vertical="top" wrapText="1"/>
    </xf>
    <xf numFmtId="164" fontId="16" fillId="0" borderId="10" xfId="18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6" fillId="0" borderId="10" xfId="0" applyFont="1" applyBorder="1" applyAlignment="1">
      <alignment vertical="top" wrapText="1"/>
    </xf>
    <xf numFmtId="164" fontId="0" fillId="0" borderId="10" xfId="18" applyNumberFormat="1" applyFont="1" applyFill="1" applyBorder="1" applyAlignment="1" quotePrefix="1">
      <alignment horizontal="right"/>
    </xf>
    <xf numFmtId="164" fontId="0" fillId="0" borderId="10" xfId="18" applyNumberFormat="1" applyFont="1" applyFill="1" applyBorder="1" applyAlignment="1">
      <alignment horizontal="right" vertical="top" wrapText="1"/>
    </xf>
    <xf numFmtId="164" fontId="16" fillId="0" borderId="10" xfId="18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0" fillId="0" borderId="10" xfId="0" applyFont="1" applyBorder="1" applyAlignment="1">
      <alignment vertical="top"/>
    </xf>
    <xf numFmtId="164" fontId="16" fillId="0" borderId="10" xfId="18" applyNumberFormat="1" applyFont="1" applyFill="1" applyBorder="1" applyAlignment="1" quotePrefix="1">
      <alignment horizontal="right"/>
    </xf>
    <xf numFmtId="164" fontId="0" fillId="0" borderId="10" xfId="18" applyNumberFormat="1" applyFont="1" applyFill="1" applyBorder="1" applyAlignment="1" quotePrefix="1">
      <alignment horizontal="right" vertical="top"/>
    </xf>
    <xf numFmtId="164" fontId="0" fillId="0" borderId="10" xfId="18" applyNumberFormat="1" applyFont="1" applyBorder="1"/>
    <xf numFmtId="164" fontId="0" fillId="0" borderId="0" xfId="18" applyNumberFormat="1" applyFont="1"/>
    <xf numFmtId="0" fontId="16" fillId="0" borderId="10" xfId="0" applyFont="1" applyBorder="1"/>
    <xf numFmtId="164" fontId="0" fillId="0" borderId="10" xfId="18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left" vertical="top"/>
    </xf>
    <xf numFmtId="0" fontId="20" fillId="0" borderId="0" xfId="0" applyFont="1"/>
    <xf numFmtId="0" fontId="20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2" fillId="0" borderId="0" xfId="0" applyFont="1" applyAlignment="1">
      <alignment vertical="top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164" fontId="18" fillId="0" borderId="12" xfId="18" applyNumberFormat="1" applyFont="1" applyFill="1" applyBorder="1" applyAlignment="1">
      <alignment vertical="top" wrapText="1"/>
    </xf>
    <xf numFmtId="164" fontId="16" fillId="0" borderId="10" xfId="18" applyNumberFormat="1" applyFont="1" applyFill="1" applyBorder="1" applyAlignment="1">
      <alignment horizontal="center"/>
    </xf>
    <xf numFmtId="164" fontId="0" fillId="0" borderId="10" xfId="18" applyNumberFormat="1" applyFont="1" applyFill="1" applyBorder="1" applyAlignment="1">
      <alignment horizontal="left" vertical="top" wrapText="1"/>
    </xf>
    <xf numFmtId="164" fontId="20" fillId="0" borderId="10" xfId="18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8" fillId="0" borderId="13" xfId="18" applyNumberFormat="1" applyFont="1" applyFill="1" applyBorder="1" applyAlignment="1">
      <alignment horizontal="left" vertical="top" wrapText="1"/>
    </xf>
    <xf numFmtId="0" fontId="18" fillId="0" borderId="14" xfId="18" applyNumberFormat="1" applyFont="1" applyFill="1" applyBorder="1" applyAlignment="1">
      <alignment horizontal="left" vertical="top" wrapText="1"/>
    </xf>
    <xf numFmtId="0" fontId="18" fillId="0" borderId="15" xfId="18" applyNumberFormat="1" applyFont="1" applyFill="1" applyBorder="1" applyAlignment="1">
      <alignment horizontal="left" vertical="top" wrapText="1"/>
    </xf>
    <xf numFmtId="164" fontId="18" fillId="0" borderId="13" xfId="18" applyNumberFormat="1" applyFont="1" applyFill="1" applyBorder="1" applyAlignment="1">
      <alignment horizontal="left" vertical="top" wrapText="1"/>
    </xf>
    <xf numFmtId="164" fontId="18" fillId="0" borderId="14" xfId="18" applyNumberFormat="1" applyFont="1" applyFill="1" applyBorder="1" applyAlignment="1">
      <alignment horizontal="left" vertical="top" wrapText="1"/>
    </xf>
    <xf numFmtId="164" fontId="18" fillId="0" borderId="15" xfId="18" applyNumberFormat="1" applyFont="1" applyFill="1" applyBorder="1" applyAlignment="1">
      <alignment horizontal="left" vertical="top" wrapText="1"/>
    </xf>
    <xf numFmtId="164" fontId="18" fillId="0" borderId="10" xfId="18" applyNumberFormat="1" applyFont="1" applyFill="1" applyBorder="1" applyAlignment="1">
      <alignment horizontal="left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819150</xdr:colOff>
          <xdr:row>0</xdr:row>
          <xdr:rowOff>85725</xdr:rowOff>
        </xdr:from>
        <xdr:to>
          <xdr:col>5</xdr:col>
          <xdr:colOff>228600</xdr:colOff>
          <xdr:row>0</xdr:row>
          <xdr:rowOff>581025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138CB-4FD5-402D-841D-FA20016F87F5}">
  <sheetPr>
    <pageSetUpPr fitToPage="1"/>
  </sheetPr>
  <dimension ref="A1:K91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3" width="13.28125" style="1" customWidth="1"/>
    <col min="4" max="4" width="13.8515625" style="1" customWidth="1"/>
    <col min="5" max="9" width="15.28125" style="1" bestFit="1" customWidth="1"/>
    <col min="10" max="10" width="13.851562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5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99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2" t="s">
        <v>13</v>
      </c>
      <c r="B5" s="3" t="s">
        <v>14</v>
      </c>
      <c r="C5" s="8"/>
      <c r="D5" s="8"/>
      <c r="E5" s="8"/>
      <c r="F5" s="8"/>
      <c r="G5" s="8"/>
      <c r="H5" s="8"/>
      <c r="I5" s="8"/>
      <c r="J5" s="8"/>
      <c r="K5" s="8"/>
    </row>
    <row r="6" spans="1:11" s="16" customFormat="1" ht="15">
      <c r="A6" s="13" t="s">
        <v>15</v>
      </c>
      <c r="B6" s="14" t="s">
        <v>16</v>
      </c>
      <c r="C6" s="18">
        <v>35</v>
      </c>
      <c r="D6" s="18">
        <v>863087</v>
      </c>
      <c r="E6" s="15">
        <v>450477.34574246</v>
      </c>
      <c r="F6" s="15">
        <v>475620.06824342</v>
      </c>
      <c r="G6" s="15">
        <v>-25142.7225009601</v>
      </c>
      <c r="H6" s="15">
        <v>65516.91265891</v>
      </c>
      <c r="I6" s="15">
        <v>93316.68223995</v>
      </c>
      <c r="J6" s="18">
        <v>0</v>
      </c>
      <c r="K6" s="15">
        <v>0</v>
      </c>
    </row>
    <row r="7" spans="1:11" s="16" customFormat="1" ht="15">
      <c r="A7" s="13" t="s">
        <v>17</v>
      </c>
      <c r="B7" s="14" t="s">
        <v>18</v>
      </c>
      <c r="C7" s="18">
        <v>36</v>
      </c>
      <c r="D7" s="18">
        <v>1778436</v>
      </c>
      <c r="E7" s="15">
        <v>336828.13825622</v>
      </c>
      <c r="F7" s="15">
        <v>417182.16678024</v>
      </c>
      <c r="G7" s="15">
        <v>-80354.02852402</v>
      </c>
      <c r="H7" s="15">
        <v>420256.1992806</v>
      </c>
      <c r="I7" s="15">
        <v>501285.48259929</v>
      </c>
      <c r="J7" s="18">
        <v>0</v>
      </c>
      <c r="K7" s="15">
        <v>0</v>
      </c>
    </row>
    <row r="8" spans="1:11" s="16" customFormat="1" ht="15">
      <c r="A8" s="13" t="s">
        <v>19</v>
      </c>
      <c r="B8" s="14" t="s">
        <v>20</v>
      </c>
      <c r="C8" s="18">
        <v>24</v>
      </c>
      <c r="D8" s="18">
        <v>631122</v>
      </c>
      <c r="E8" s="15">
        <v>22051.6351931</v>
      </c>
      <c r="F8" s="15">
        <v>24378.70882115</v>
      </c>
      <c r="G8" s="15">
        <v>-2327.07362805</v>
      </c>
      <c r="H8" s="15">
        <v>95660.20270483</v>
      </c>
      <c r="I8" s="15">
        <v>98700.72793716</v>
      </c>
      <c r="J8" s="18">
        <v>0</v>
      </c>
      <c r="K8" s="15">
        <v>0</v>
      </c>
    </row>
    <row r="9" spans="1:11" s="16" customFormat="1" ht="15">
      <c r="A9" s="13" t="s">
        <v>21</v>
      </c>
      <c r="B9" s="14" t="s">
        <v>22</v>
      </c>
      <c r="C9" s="18">
        <v>20</v>
      </c>
      <c r="D9" s="18">
        <v>847689</v>
      </c>
      <c r="E9" s="15">
        <v>18070.42306713</v>
      </c>
      <c r="F9" s="15">
        <v>15871.37877969</v>
      </c>
      <c r="G9" s="15">
        <v>2199.04428744</v>
      </c>
      <c r="H9" s="15">
        <v>102366.29014716</v>
      </c>
      <c r="I9" s="15">
        <v>98861.54353081</v>
      </c>
      <c r="J9" s="18">
        <v>0</v>
      </c>
      <c r="K9" s="15">
        <v>0</v>
      </c>
    </row>
    <row r="10" spans="1:11" s="16" customFormat="1" ht="15">
      <c r="A10" s="13" t="s">
        <v>23</v>
      </c>
      <c r="B10" s="14" t="s">
        <v>24</v>
      </c>
      <c r="C10" s="18">
        <v>23</v>
      </c>
      <c r="D10" s="18">
        <v>430454</v>
      </c>
      <c r="E10" s="15">
        <v>58904.85337533</v>
      </c>
      <c r="F10" s="15">
        <v>49314.57003453</v>
      </c>
      <c r="G10" s="15">
        <v>9590.28334080001</v>
      </c>
      <c r="H10" s="15">
        <v>204137.14442834</v>
      </c>
      <c r="I10" s="15">
        <v>197052.66241288</v>
      </c>
      <c r="J10" s="18">
        <v>1</v>
      </c>
      <c r="K10" s="15">
        <v>0</v>
      </c>
    </row>
    <row r="11" spans="1:11" s="16" customFormat="1" ht="15">
      <c r="A11" s="13" t="s">
        <v>25</v>
      </c>
      <c r="B11" s="14" t="s">
        <v>26</v>
      </c>
      <c r="C11" s="18">
        <v>23</v>
      </c>
      <c r="D11" s="18">
        <v>438621</v>
      </c>
      <c r="E11" s="15">
        <v>9147.48183183</v>
      </c>
      <c r="F11" s="15">
        <v>10241.89522121</v>
      </c>
      <c r="G11" s="15">
        <v>-1094.41338938</v>
      </c>
      <c r="H11" s="15">
        <v>102081.51697086</v>
      </c>
      <c r="I11" s="15">
        <v>102321.21414008</v>
      </c>
      <c r="J11" s="18">
        <v>0</v>
      </c>
      <c r="K11" s="15">
        <v>0</v>
      </c>
    </row>
    <row r="12" spans="1:11" s="16" customFormat="1" ht="15">
      <c r="A12" s="13" t="s">
        <v>27</v>
      </c>
      <c r="B12" s="14" t="s">
        <v>28</v>
      </c>
      <c r="C12" s="18">
        <v>15</v>
      </c>
      <c r="D12" s="18">
        <v>219933</v>
      </c>
      <c r="E12" s="15">
        <v>178.51835029</v>
      </c>
      <c r="F12" s="15">
        <v>640.1396504</v>
      </c>
      <c r="G12" s="15">
        <v>-461.62130011</v>
      </c>
      <c r="H12" s="15">
        <v>24983.49059634</v>
      </c>
      <c r="I12" s="15">
        <v>25128.06542304</v>
      </c>
      <c r="J12" s="18">
        <v>3</v>
      </c>
      <c r="K12" s="15">
        <v>0</v>
      </c>
    </row>
    <row r="13" spans="1:11" s="16" customFormat="1" ht="15">
      <c r="A13" s="13" t="s">
        <v>29</v>
      </c>
      <c r="B13" s="14" t="s">
        <v>30</v>
      </c>
      <c r="C13" s="18">
        <v>12</v>
      </c>
      <c r="D13" s="18">
        <v>99224</v>
      </c>
      <c r="E13" s="15">
        <v>229.07977255</v>
      </c>
      <c r="F13" s="15">
        <v>101.12041872</v>
      </c>
      <c r="G13" s="15">
        <v>127.95935383</v>
      </c>
      <c r="H13" s="15">
        <v>10894.61704203</v>
      </c>
      <c r="I13" s="15">
        <v>10826.79032127</v>
      </c>
      <c r="J13" s="18">
        <v>0</v>
      </c>
      <c r="K13" s="15">
        <v>0</v>
      </c>
    </row>
    <row r="14" spans="1:11" s="16" customFormat="1" ht="15">
      <c r="A14" s="13" t="s">
        <v>31</v>
      </c>
      <c r="B14" s="14" t="s">
        <v>32</v>
      </c>
      <c r="C14" s="18">
        <v>9</v>
      </c>
      <c r="D14" s="18">
        <v>66641</v>
      </c>
      <c r="E14" s="15">
        <v>433.71925345</v>
      </c>
      <c r="F14" s="15">
        <v>152.4251703</v>
      </c>
      <c r="G14" s="15">
        <v>281.29408315</v>
      </c>
      <c r="H14" s="15">
        <v>14423.12986952</v>
      </c>
      <c r="I14" s="15">
        <v>14183.56733797</v>
      </c>
      <c r="J14" s="18">
        <v>0</v>
      </c>
      <c r="K14" s="15">
        <v>0</v>
      </c>
    </row>
    <row r="15" spans="1:11" s="16" customFormat="1" ht="15">
      <c r="A15" s="13" t="s">
        <v>33</v>
      </c>
      <c r="B15" s="14" t="s">
        <v>34</v>
      </c>
      <c r="C15" s="18">
        <v>22</v>
      </c>
      <c r="D15" s="18">
        <v>216403</v>
      </c>
      <c r="E15" s="15">
        <v>470.68919904</v>
      </c>
      <c r="F15" s="15">
        <v>823.0059306</v>
      </c>
      <c r="G15" s="15">
        <v>-352.31673156</v>
      </c>
      <c r="H15" s="15">
        <v>32569.23032695</v>
      </c>
      <c r="I15" s="15">
        <v>32577.74547061</v>
      </c>
      <c r="J15" s="18">
        <v>0</v>
      </c>
      <c r="K15" s="15">
        <v>0</v>
      </c>
    </row>
    <row r="16" spans="1:11" s="16" customFormat="1" ht="15">
      <c r="A16" s="13" t="s">
        <v>35</v>
      </c>
      <c r="B16" s="14" t="s">
        <v>36</v>
      </c>
      <c r="C16" s="18">
        <v>21</v>
      </c>
      <c r="D16" s="18">
        <v>541562</v>
      </c>
      <c r="E16" s="15">
        <v>7207.23914264</v>
      </c>
      <c r="F16" s="15">
        <v>10676.72013687</v>
      </c>
      <c r="G16" s="15">
        <v>-3469.48099423</v>
      </c>
      <c r="H16" s="15">
        <v>150648.39179962</v>
      </c>
      <c r="I16" s="15">
        <v>151589.55921683</v>
      </c>
      <c r="J16" s="18">
        <v>0</v>
      </c>
      <c r="K16" s="15">
        <v>0</v>
      </c>
    </row>
    <row r="17" spans="1:11" s="16" customFormat="1" ht="15">
      <c r="A17" s="13" t="s">
        <v>37</v>
      </c>
      <c r="B17" s="14" t="s">
        <v>38</v>
      </c>
      <c r="C17" s="18">
        <v>14</v>
      </c>
      <c r="D17" s="18">
        <v>197979</v>
      </c>
      <c r="E17" s="15">
        <v>34.1500834</v>
      </c>
      <c r="F17" s="15">
        <v>512.5518369</v>
      </c>
      <c r="G17" s="15">
        <v>-478.4017535</v>
      </c>
      <c r="H17" s="15">
        <v>22146.57143153</v>
      </c>
      <c r="I17" s="15">
        <v>22348.71225272</v>
      </c>
      <c r="J17" s="18">
        <v>3</v>
      </c>
      <c r="K17" s="15">
        <v>0</v>
      </c>
    </row>
    <row r="18" spans="1:11" s="16" customFormat="1" ht="15">
      <c r="A18" s="13" t="s">
        <v>39</v>
      </c>
      <c r="B18" s="14" t="s">
        <v>40</v>
      </c>
      <c r="C18" s="18">
        <v>22</v>
      </c>
      <c r="D18" s="18">
        <v>245334</v>
      </c>
      <c r="E18" s="15">
        <v>1996.31427574</v>
      </c>
      <c r="F18" s="15">
        <v>4817.87407701</v>
      </c>
      <c r="G18" s="15">
        <v>-2821.55980127</v>
      </c>
      <c r="H18" s="15">
        <v>78756.30476919</v>
      </c>
      <c r="I18" s="15">
        <v>80191.38704871</v>
      </c>
      <c r="J18" s="18">
        <v>0</v>
      </c>
      <c r="K18" s="15">
        <v>0</v>
      </c>
    </row>
    <row r="19" spans="1:11" s="16" customFormat="1" ht="15">
      <c r="A19" s="13" t="s">
        <v>41</v>
      </c>
      <c r="B19" s="14" t="s">
        <v>42</v>
      </c>
      <c r="C19" s="18">
        <v>21</v>
      </c>
      <c r="D19" s="18">
        <v>189771</v>
      </c>
      <c r="E19" s="15">
        <v>1744.38331751</v>
      </c>
      <c r="F19" s="15">
        <v>2957.37263617</v>
      </c>
      <c r="G19" s="15">
        <v>-1212.98931866</v>
      </c>
      <c r="H19" s="15">
        <v>31752.36727272</v>
      </c>
      <c r="I19" s="15">
        <v>32969.72159534</v>
      </c>
      <c r="J19" s="18">
        <v>0</v>
      </c>
      <c r="K19" s="15">
        <v>0</v>
      </c>
    </row>
    <row r="20" spans="1:11" s="16" customFormat="1" ht="15">
      <c r="A20" s="13" t="s">
        <v>43</v>
      </c>
      <c r="B20" s="14" t="s">
        <v>44</v>
      </c>
      <c r="C20" s="18">
        <v>5</v>
      </c>
      <c r="D20" s="18">
        <v>36681</v>
      </c>
      <c r="E20" s="15">
        <v>49.92108329</v>
      </c>
      <c r="F20" s="15">
        <v>895.45560828</v>
      </c>
      <c r="G20" s="15">
        <v>-845.53452499</v>
      </c>
      <c r="H20" s="15">
        <v>4487.70243058</v>
      </c>
      <c r="I20" s="15">
        <v>4592.75170084</v>
      </c>
      <c r="J20" s="18">
        <v>0</v>
      </c>
      <c r="K20" s="15">
        <v>0</v>
      </c>
    </row>
    <row r="21" spans="1:11" s="16" customFormat="1" ht="15">
      <c r="A21" s="13" t="s">
        <v>45</v>
      </c>
      <c r="B21" s="14" t="s">
        <v>46</v>
      </c>
      <c r="C21" s="18">
        <v>13</v>
      </c>
      <c r="D21" s="18">
        <v>210277</v>
      </c>
      <c r="E21" s="15">
        <v>1199.79198986</v>
      </c>
      <c r="F21" s="15">
        <v>2195.84637903</v>
      </c>
      <c r="G21" s="15">
        <v>-996.05438917</v>
      </c>
      <c r="H21" s="15">
        <v>52551.94866054</v>
      </c>
      <c r="I21" s="15">
        <v>52891.78254632</v>
      </c>
      <c r="J21" s="18">
        <v>0</v>
      </c>
      <c r="K21" s="15">
        <v>0</v>
      </c>
    </row>
    <row r="22" spans="1:11" ht="30">
      <c r="A22" s="6" t="s">
        <v>47</v>
      </c>
      <c r="B22" s="17" t="s">
        <v>48</v>
      </c>
      <c r="C22" s="19">
        <f>SUM($C$6:$C$21)</f>
        <v>315</v>
      </c>
      <c r="D22" s="19">
        <f>SUM($D$6:$D$21)</f>
        <v>7013214</v>
      </c>
      <c r="E22" s="10">
        <f>SUM($E$6:$E$21)</f>
        <v>909023.68393384</v>
      </c>
      <c r="F22" s="10">
        <f>SUM($F$6:$F$21)</f>
        <v>1016381.29972452</v>
      </c>
      <c r="G22" s="10">
        <f>SUM($G$6:$G$21)</f>
        <v>-107357.6157906801</v>
      </c>
      <c r="H22" s="10">
        <f>SUM($H$6:$H$21)</f>
        <v>1413232.0203897196</v>
      </c>
      <c r="I22" s="10">
        <f>SUM($I$6:$I$21)</f>
        <v>1518838.3957738199</v>
      </c>
      <c r="J22" s="19">
        <f>SUM($J$6:$J$21)</f>
        <v>7</v>
      </c>
      <c r="K22" s="10">
        <f>SUM($K$6:$K$21)</f>
        <v>0</v>
      </c>
    </row>
    <row r="23" spans="1:11" ht="15">
      <c r="A23" s="8"/>
      <c r="B23" s="5" t="s">
        <v>47</v>
      </c>
      <c r="C23" s="20"/>
      <c r="D23" s="20"/>
      <c r="E23" s="11"/>
      <c r="F23" s="11"/>
      <c r="G23" s="11"/>
      <c r="H23" s="11"/>
      <c r="I23" s="11"/>
      <c r="J23" s="20"/>
      <c r="K23" s="11"/>
    </row>
    <row r="24" spans="1:11" ht="15.75">
      <c r="A24" s="2" t="s">
        <v>49</v>
      </c>
      <c r="B24" s="3" t="s">
        <v>50</v>
      </c>
      <c r="C24" s="20"/>
      <c r="D24" s="20"/>
      <c r="E24" s="11"/>
      <c r="F24" s="11"/>
      <c r="G24" s="11"/>
      <c r="H24" s="11"/>
      <c r="I24" s="11"/>
      <c r="J24" s="20"/>
      <c r="K24" s="11"/>
    </row>
    <row r="25" spans="1:11" s="16" customFormat="1" ht="15">
      <c r="A25" s="13" t="s">
        <v>15</v>
      </c>
      <c r="B25" s="14" t="s">
        <v>51</v>
      </c>
      <c r="C25" s="18">
        <v>25</v>
      </c>
      <c r="D25" s="18">
        <v>6857791</v>
      </c>
      <c r="E25" s="15">
        <v>6962.0456682</v>
      </c>
      <c r="F25" s="15">
        <v>2253.47794353</v>
      </c>
      <c r="G25" s="15">
        <v>4708.56772467</v>
      </c>
      <c r="H25" s="15">
        <v>154024.92555408</v>
      </c>
      <c r="I25" s="15">
        <v>148415.50688491</v>
      </c>
      <c r="J25" s="18">
        <v>0</v>
      </c>
      <c r="K25" s="15">
        <v>0</v>
      </c>
    </row>
    <row r="26" spans="1:11" s="16" customFormat="1" ht="15">
      <c r="A26" s="13" t="s">
        <v>17</v>
      </c>
      <c r="B26" s="14" t="s">
        <v>52</v>
      </c>
      <c r="C26" s="18">
        <v>31</v>
      </c>
      <c r="D26" s="18">
        <v>14129880</v>
      </c>
      <c r="E26" s="15">
        <v>5723.74092297</v>
      </c>
      <c r="F26" s="15">
        <v>4753.24957605</v>
      </c>
      <c r="G26" s="15">
        <v>970.491346919998</v>
      </c>
      <c r="H26" s="15">
        <v>345361.64922179</v>
      </c>
      <c r="I26" s="15">
        <v>337253.01658535</v>
      </c>
      <c r="J26" s="18">
        <v>0</v>
      </c>
      <c r="K26" s="15">
        <v>0</v>
      </c>
    </row>
    <row r="27" spans="1:11" s="16" customFormat="1" ht="15">
      <c r="A27" s="13" t="s">
        <v>19</v>
      </c>
      <c r="B27" s="14" t="s">
        <v>53</v>
      </c>
      <c r="C27" s="18">
        <v>29</v>
      </c>
      <c r="D27" s="18">
        <v>9834494</v>
      </c>
      <c r="E27" s="15">
        <v>5777.46612562</v>
      </c>
      <c r="F27" s="15">
        <v>2865.27181128</v>
      </c>
      <c r="G27" s="15">
        <v>2912.19431434</v>
      </c>
      <c r="H27" s="15">
        <v>243589.3870866</v>
      </c>
      <c r="I27" s="15">
        <v>236439.47829804</v>
      </c>
      <c r="J27" s="18">
        <v>0</v>
      </c>
      <c r="K27" s="15">
        <v>0</v>
      </c>
    </row>
    <row r="28" spans="1:11" s="16" customFormat="1" ht="15">
      <c r="A28" s="13" t="s">
        <v>21</v>
      </c>
      <c r="B28" s="14" t="s">
        <v>54</v>
      </c>
      <c r="C28" s="18">
        <v>29</v>
      </c>
      <c r="D28" s="18">
        <v>15274241</v>
      </c>
      <c r="E28" s="15">
        <v>7215.32837493</v>
      </c>
      <c r="F28" s="15">
        <v>4687.49326952</v>
      </c>
      <c r="G28" s="15">
        <v>2527.83510541</v>
      </c>
      <c r="H28" s="15">
        <v>359426.17323463</v>
      </c>
      <c r="I28" s="15">
        <v>349129.09473034</v>
      </c>
      <c r="J28" s="18">
        <v>0</v>
      </c>
      <c r="K28" s="15">
        <v>0</v>
      </c>
    </row>
    <row r="29" spans="1:11" s="16" customFormat="1" ht="15">
      <c r="A29" s="13" t="s">
        <v>23</v>
      </c>
      <c r="B29" s="14" t="s">
        <v>55</v>
      </c>
      <c r="C29" s="18">
        <v>28</v>
      </c>
      <c r="D29" s="18">
        <v>20296496</v>
      </c>
      <c r="E29" s="15">
        <v>6965.91547356</v>
      </c>
      <c r="F29" s="15">
        <v>4702.44176246</v>
      </c>
      <c r="G29" s="15">
        <v>2263.4737111</v>
      </c>
      <c r="H29" s="15">
        <v>296408.44501315</v>
      </c>
      <c r="I29" s="15">
        <v>287417.0207376</v>
      </c>
      <c r="J29" s="18">
        <v>0</v>
      </c>
      <c r="K29" s="15">
        <v>0</v>
      </c>
    </row>
    <row r="30" spans="1:11" s="16" customFormat="1" ht="15">
      <c r="A30" s="13" t="s">
        <v>25</v>
      </c>
      <c r="B30" s="14" t="s">
        <v>56</v>
      </c>
      <c r="C30" s="18">
        <v>9</v>
      </c>
      <c r="D30" s="18">
        <v>952532</v>
      </c>
      <c r="E30" s="15">
        <v>867.57273656</v>
      </c>
      <c r="F30" s="15">
        <v>347.49953171</v>
      </c>
      <c r="G30" s="15">
        <v>520.07320485</v>
      </c>
      <c r="H30" s="15">
        <v>28229.28735993</v>
      </c>
      <c r="I30" s="15">
        <v>27409.01517126</v>
      </c>
      <c r="J30" s="18">
        <v>0</v>
      </c>
      <c r="K30" s="15">
        <v>0</v>
      </c>
    </row>
    <row r="31" spans="1:11" s="16" customFormat="1" ht="15">
      <c r="A31" s="13" t="s">
        <v>27</v>
      </c>
      <c r="B31" s="14" t="s">
        <v>57</v>
      </c>
      <c r="C31" s="18">
        <v>23</v>
      </c>
      <c r="D31" s="18">
        <v>6721735</v>
      </c>
      <c r="E31" s="15">
        <v>4121.26042507</v>
      </c>
      <c r="F31" s="15">
        <v>2094.21142478</v>
      </c>
      <c r="G31" s="15">
        <v>2027.04900029</v>
      </c>
      <c r="H31" s="15">
        <v>173897.50911521</v>
      </c>
      <c r="I31" s="15">
        <v>168655.82103383</v>
      </c>
      <c r="J31" s="18">
        <v>0</v>
      </c>
      <c r="K31" s="15">
        <v>0</v>
      </c>
    </row>
    <row r="32" spans="1:11" s="16" customFormat="1" ht="15">
      <c r="A32" s="13" t="s">
        <v>29</v>
      </c>
      <c r="B32" s="14" t="s">
        <v>58</v>
      </c>
      <c r="C32" s="18">
        <v>28</v>
      </c>
      <c r="D32" s="18">
        <v>5069662</v>
      </c>
      <c r="E32" s="15">
        <v>2533.89115626</v>
      </c>
      <c r="F32" s="15">
        <v>2820.51833112</v>
      </c>
      <c r="G32" s="15">
        <v>-286.62717486</v>
      </c>
      <c r="H32" s="15">
        <v>143382.38112463</v>
      </c>
      <c r="I32" s="15">
        <v>140413.16588891</v>
      </c>
      <c r="J32" s="18">
        <v>0</v>
      </c>
      <c r="K32" s="15">
        <v>0</v>
      </c>
    </row>
    <row r="33" spans="1:11" s="16" customFormat="1" ht="15">
      <c r="A33" s="13" t="s">
        <v>31</v>
      </c>
      <c r="B33" s="14" t="s">
        <v>59</v>
      </c>
      <c r="C33" s="18">
        <v>172</v>
      </c>
      <c r="D33" s="18">
        <v>22497544</v>
      </c>
      <c r="E33" s="15">
        <v>30708.55908847</v>
      </c>
      <c r="F33" s="15">
        <v>8356.86439941</v>
      </c>
      <c r="G33" s="15">
        <v>22351.69468906</v>
      </c>
      <c r="H33" s="15">
        <v>383271.18601553</v>
      </c>
      <c r="I33" s="15">
        <v>363551.93603906</v>
      </c>
      <c r="J33" s="18">
        <v>0</v>
      </c>
      <c r="K33" s="15">
        <v>0</v>
      </c>
    </row>
    <row r="34" spans="1:11" s="16" customFormat="1" ht="15">
      <c r="A34" s="13" t="s">
        <v>33</v>
      </c>
      <c r="B34" s="14" t="s">
        <v>60</v>
      </c>
      <c r="C34" s="18">
        <v>42</v>
      </c>
      <c r="D34" s="18">
        <v>16371644</v>
      </c>
      <c r="E34" s="15">
        <v>1942.97573831</v>
      </c>
      <c r="F34" s="15">
        <v>2388.34558322</v>
      </c>
      <c r="G34" s="15">
        <v>-445.36984491</v>
      </c>
      <c r="H34" s="15">
        <v>239021.86193558</v>
      </c>
      <c r="I34" s="15">
        <v>233489.07390265</v>
      </c>
      <c r="J34" s="18">
        <v>0</v>
      </c>
      <c r="K34" s="15">
        <v>0</v>
      </c>
    </row>
    <row r="35" spans="1:11" s="16" customFormat="1" ht="15">
      <c r="A35" s="13" t="s">
        <v>35</v>
      </c>
      <c r="B35" s="14" t="s">
        <v>61</v>
      </c>
      <c r="C35" s="18">
        <v>39</v>
      </c>
      <c r="D35" s="18">
        <v>15026296</v>
      </c>
      <c r="E35" s="15">
        <v>8326.43397566</v>
      </c>
      <c r="F35" s="15">
        <v>5267.62409985</v>
      </c>
      <c r="G35" s="15">
        <v>3058.80987581</v>
      </c>
      <c r="H35" s="15">
        <v>401386.07070758</v>
      </c>
      <c r="I35" s="15">
        <v>390579.65526977</v>
      </c>
      <c r="J35" s="18">
        <v>0</v>
      </c>
      <c r="K35" s="15">
        <v>0</v>
      </c>
    </row>
    <row r="36" spans="1:11" ht="15">
      <c r="A36" s="6" t="s">
        <v>47</v>
      </c>
      <c r="B36" s="6" t="s">
        <v>62</v>
      </c>
      <c r="C36" s="19">
        <f>SUM($C$25:$C$35)</f>
        <v>455</v>
      </c>
      <c r="D36" s="19">
        <f>SUM($D$25:$D$35)</f>
        <v>133032315</v>
      </c>
      <c r="E36" s="10">
        <f>SUM($E$25:$E$35)</f>
        <v>81145.18968560999</v>
      </c>
      <c r="F36" s="10">
        <f>SUM($F$25:$F$35)</f>
        <v>40536.997732929995</v>
      </c>
      <c r="G36" s="10">
        <f>SUM($G$25:$G$35)</f>
        <v>40608.191952680005</v>
      </c>
      <c r="H36" s="10">
        <f>SUM($H$25:$H$35)</f>
        <v>2767998.8763687103</v>
      </c>
      <c r="I36" s="10">
        <f>SUM($I$25:$I$35)</f>
        <v>2682752.78454172</v>
      </c>
      <c r="J36" s="19">
        <f>SUM($J$25:$J$35)</f>
        <v>0</v>
      </c>
      <c r="K36" s="10">
        <f>SUM($K$25:$K$35)</f>
        <v>0</v>
      </c>
    </row>
    <row r="37" spans="1:11" ht="15">
      <c r="A37" s="8"/>
      <c r="B37" s="5" t="s">
        <v>47</v>
      </c>
      <c r="C37" s="20"/>
      <c r="D37" s="20"/>
      <c r="E37" s="11"/>
      <c r="F37" s="11"/>
      <c r="G37" s="11"/>
      <c r="H37" s="11"/>
      <c r="I37" s="11"/>
      <c r="J37" s="20"/>
      <c r="K37" s="11"/>
    </row>
    <row r="38" spans="1:11" ht="15.75">
      <c r="A38" s="2" t="s">
        <v>63</v>
      </c>
      <c r="B38" s="3" t="s">
        <v>64</v>
      </c>
      <c r="C38" s="20"/>
      <c r="D38" s="20"/>
      <c r="E38" s="11"/>
      <c r="F38" s="11"/>
      <c r="G38" s="11"/>
      <c r="H38" s="11"/>
      <c r="I38" s="11"/>
      <c r="J38" s="20"/>
      <c r="K38" s="11"/>
    </row>
    <row r="39" spans="1:11" s="16" customFormat="1" ht="15">
      <c r="A39" s="13" t="s">
        <v>15</v>
      </c>
      <c r="B39" s="14" t="s">
        <v>65</v>
      </c>
      <c r="C39" s="18">
        <v>19</v>
      </c>
      <c r="D39" s="18">
        <v>542400</v>
      </c>
      <c r="E39" s="15">
        <v>371.38144359</v>
      </c>
      <c r="F39" s="15">
        <v>501.95569426</v>
      </c>
      <c r="G39" s="15">
        <v>-130.57425067</v>
      </c>
      <c r="H39" s="15">
        <v>27781.01093058</v>
      </c>
      <c r="I39" s="15">
        <v>27634.33708159</v>
      </c>
      <c r="J39" s="18">
        <v>1</v>
      </c>
      <c r="K39" s="15">
        <v>0</v>
      </c>
    </row>
    <row r="40" spans="1:11" s="16" customFormat="1" ht="15">
      <c r="A40" s="13" t="s">
        <v>17</v>
      </c>
      <c r="B40" s="14" t="s">
        <v>66</v>
      </c>
      <c r="C40" s="18">
        <v>31</v>
      </c>
      <c r="D40" s="18">
        <v>5480053</v>
      </c>
      <c r="E40" s="15">
        <v>2776.58568223</v>
      </c>
      <c r="F40" s="15">
        <v>2728.06121729</v>
      </c>
      <c r="G40" s="15">
        <v>48.5244649400001</v>
      </c>
      <c r="H40" s="15">
        <v>214271.75678412</v>
      </c>
      <c r="I40" s="15">
        <v>210611.38605087</v>
      </c>
      <c r="J40" s="18">
        <v>2</v>
      </c>
      <c r="K40" s="15">
        <v>9.3273</v>
      </c>
    </row>
    <row r="41" spans="1:11" s="16" customFormat="1" ht="15">
      <c r="A41" s="13" t="s">
        <v>19</v>
      </c>
      <c r="B41" s="14" t="s">
        <v>67</v>
      </c>
      <c r="C41" s="18">
        <v>33</v>
      </c>
      <c r="D41" s="18">
        <v>4722817</v>
      </c>
      <c r="E41" s="15">
        <v>4941.23215372</v>
      </c>
      <c r="F41" s="15">
        <v>4297.06903697</v>
      </c>
      <c r="G41" s="15">
        <v>644.163116750001</v>
      </c>
      <c r="H41" s="15">
        <v>269771.87773144</v>
      </c>
      <c r="I41" s="15">
        <v>266427.94967502</v>
      </c>
      <c r="J41" s="18">
        <v>0</v>
      </c>
      <c r="K41" s="15">
        <v>0</v>
      </c>
    </row>
    <row r="42" spans="1:11" s="16" customFormat="1" ht="15">
      <c r="A42" s="13" t="s">
        <v>21</v>
      </c>
      <c r="B42" s="14" t="s">
        <v>68</v>
      </c>
      <c r="C42" s="18">
        <v>24</v>
      </c>
      <c r="D42" s="18">
        <v>2340890</v>
      </c>
      <c r="E42" s="15">
        <v>4676.659765</v>
      </c>
      <c r="F42" s="15">
        <v>1223.53758719</v>
      </c>
      <c r="G42" s="15">
        <v>3453.12217781</v>
      </c>
      <c r="H42" s="15">
        <v>83719.97922197</v>
      </c>
      <c r="I42" s="15">
        <v>86461.89743221</v>
      </c>
      <c r="J42" s="18">
        <v>0</v>
      </c>
      <c r="K42" s="15">
        <v>0</v>
      </c>
    </row>
    <row r="43" spans="1:11" s="16" customFormat="1" ht="15">
      <c r="A43" s="13" t="s">
        <v>23</v>
      </c>
      <c r="B43" s="14" t="s">
        <v>69</v>
      </c>
      <c r="C43" s="18">
        <v>27</v>
      </c>
      <c r="D43" s="18">
        <v>519317</v>
      </c>
      <c r="E43" s="15">
        <v>24395.79113291</v>
      </c>
      <c r="F43" s="15">
        <v>20559.20877149</v>
      </c>
      <c r="G43" s="15">
        <v>3836.58236141999</v>
      </c>
      <c r="H43" s="15">
        <v>180070.71359074</v>
      </c>
      <c r="I43" s="15">
        <v>208890.23919511</v>
      </c>
      <c r="J43" s="18">
        <v>0</v>
      </c>
      <c r="K43" s="15">
        <v>0</v>
      </c>
    </row>
    <row r="44" spans="1:11" s="16" customFormat="1" ht="15">
      <c r="A44" s="13" t="s">
        <v>25</v>
      </c>
      <c r="B44" s="14" t="s">
        <v>70</v>
      </c>
      <c r="C44" s="18">
        <v>22</v>
      </c>
      <c r="D44" s="18">
        <v>424433</v>
      </c>
      <c r="E44" s="15">
        <v>2378.66249905</v>
      </c>
      <c r="F44" s="15">
        <v>1375.74244181</v>
      </c>
      <c r="G44" s="15">
        <v>1002.92005724</v>
      </c>
      <c r="H44" s="15">
        <v>34154.42117458</v>
      </c>
      <c r="I44" s="15">
        <v>33952.43307626</v>
      </c>
      <c r="J44" s="18">
        <v>2</v>
      </c>
      <c r="K44" s="15">
        <v>25.8129</v>
      </c>
    </row>
    <row r="45" spans="1:11" ht="15">
      <c r="A45" s="6" t="s">
        <v>47</v>
      </c>
      <c r="B45" s="6" t="s">
        <v>71</v>
      </c>
      <c r="C45" s="19">
        <f>SUM($C$39:$C$44)</f>
        <v>156</v>
      </c>
      <c r="D45" s="19">
        <f>SUM($D$39:$D$44)</f>
        <v>14029910</v>
      </c>
      <c r="E45" s="10">
        <f>SUM($E$39:$E$44)</f>
        <v>39540.3126765</v>
      </c>
      <c r="F45" s="10">
        <f>SUM($F$39:$F$44)</f>
        <v>30685.574749009997</v>
      </c>
      <c r="G45" s="10">
        <f>SUM($G$39:$G$44)</f>
        <v>8854.73792748999</v>
      </c>
      <c r="H45" s="10">
        <f>SUM($H$39:$H$44)</f>
        <v>809769.7594334299</v>
      </c>
      <c r="I45" s="10">
        <f>SUM($I$39:$I$44)</f>
        <v>833978.2425110601</v>
      </c>
      <c r="J45" s="19">
        <f>SUM($J$39:$J$44)</f>
        <v>5</v>
      </c>
      <c r="K45" s="10">
        <f>SUM($K$39:$K$44)</f>
        <v>35.1402</v>
      </c>
    </row>
    <row r="46" spans="1:11" ht="15">
      <c r="A46" s="8"/>
      <c r="B46" s="5" t="s">
        <v>47</v>
      </c>
      <c r="C46" s="20"/>
      <c r="D46" s="20"/>
      <c r="E46" s="11"/>
      <c r="F46" s="11"/>
      <c r="G46" s="11"/>
      <c r="H46" s="11"/>
      <c r="I46" s="11"/>
      <c r="J46" s="20"/>
      <c r="K46" s="11"/>
    </row>
    <row r="47" spans="1:11" ht="15.75">
      <c r="A47" s="2" t="s">
        <v>72</v>
      </c>
      <c r="B47" s="3" t="s">
        <v>73</v>
      </c>
      <c r="C47" s="20"/>
      <c r="D47" s="20"/>
      <c r="E47" s="11"/>
      <c r="F47" s="11"/>
      <c r="G47" s="11"/>
      <c r="H47" s="11"/>
      <c r="I47" s="11"/>
      <c r="J47" s="20"/>
      <c r="K47" s="11"/>
    </row>
    <row r="48" spans="1:11" s="16" customFormat="1" ht="15">
      <c r="A48" s="13" t="s">
        <v>15</v>
      </c>
      <c r="B48" s="14" t="s">
        <v>74</v>
      </c>
      <c r="C48" s="18">
        <v>29</v>
      </c>
      <c r="D48" s="18">
        <v>2923859</v>
      </c>
      <c r="E48" s="15">
        <v>329.1839369</v>
      </c>
      <c r="F48" s="15">
        <v>204.12380373</v>
      </c>
      <c r="G48" s="15">
        <v>125.06013317</v>
      </c>
      <c r="H48" s="15">
        <v>28713.14716136</v>
      </c>
      <c r="I48" s="15">
        <v>28074.92162397</v>
      </c>
      <c r="J48" s="18">
        <v>0</v>
      </c>
      <c r="K48" s="15">
        <v>0</v>
      </c>
    </row>
    <row r="49" spans="1:11" s="16" customFormat="1" ht="15">
      <c r="A49" s="13" t="s">
        <v>17</v>
      </c>
      <c r="B49" s="14" t="s">
        <v>75</v>
      </c>
      <c r="C49" s="18">
        <v>11</v>
      </c>
      <c r="D49" s="18">
        <v>2996772</v>
      </c>
      <c r="E49" s="15">
        <v>144.506096</v>
      </c>
      <c r="F49" s="15">
        <v>85.47734858</v>
      </c>
      <c r="G49" s="15">
        <v>59.0287474199999</v>
      </c>
      <c r="H49" s="15">
        <v>21248.69179868</v>
      </c>
      <c r="I49" s="15">
        <v>20785.02093815</v>
      </c>
      <c r="J49" s="18">
        <v>0</v>
      </c>
      <c r="K49" s="15">
        <v>0</v>
      </c>
    </row>
    <row r="50" spans="1:11" ht="15">
      <c r="A50" s="6" t="s">
        <v>47</v>
      </c>
      <c r="B50" s="6" t="s">
        <v>76</v>
      </c>
      <c r="C50" s="19">
        <f>SUM($C$48:$C$49)</f>
        <v>40</v>
      </c>
      <c r="D50" s="19">
        <f>SUM($D$48:$D$49)</f>
        <v>5920631</v>
      </c>
      <c r="E50" s="10">
        <f>SUM($E$48:$E$49)</f>
        <v>473.6900329</v>
      </c>
      <c r="F50" s="10">
        <f>SUM($F$48:$F$49)</f>
        <v>289.60115231</v>
      </c>
      <c r="G50" s="10">
        <f>SUM($G$48:$G$49)</f>
        <v>184.08888058999992</v>
      </c>
      <c r="H50" s="10">
        <f>SUM($H$48:$H$49)</f>
        <v>49961.83896004</v>
      </c>
      <c r="I50" s="10">
        <f>SUM($I$48:$I$49)</f>
        <v>48859.94256212</v>
      </c>
      <c r="J50" s="19">
        <f>SUM($J$48:$J$49)</f>
        <v>0</v>
      </c>
      <c r="K50" s="10">
        <f>SUM($K$48:$K$49)</f>
        <v>0</v>
      </c>
    </row>
    <row r="51" spans="1:11" ht="15">
      <c r="A51" s="8"/>
      <c r="B51" s="5" t="s">
        <v>47</v>
      </c>
      <c r="C51" s="20"/>
      <c r="D51" s="20"/>
      <c r="E51" s="11"/>
      <c r="F51" s="11"/>
      <c r="G51" s="11"/>
      <c r="H51" s="11"/>
      <c r="I51" s="11"/>
      <c r="J51" s="20"/>
      <c r="K51" s="11"/>
    </row>
    <row r="52" spans="1:11" ht="15.75">
      <c r="A52" s="2" t="s">
        <v>77</v>
      </c>
      <c r="B52" s="3" t="s">
        <v>78</v>
      </c>
      <c r="C52" s="20"/>
      <c r="D52" s="20"/>
      <c r="E52" s="11"/>
      <c r="F52" s="11"/>
      <c r="G52" s="11"/>
      <c r="H52" s="11"/>
      <c r="I52" s="11"/>
      <c r="J52" s="20"/>
      <c r="K52" s="11"/>
    </row>
    <row r="53" spans="1:11" s="16" customFormat="1" ht="15">
      <c r="A53" s="13" t="s">
        <v>15</v>
      </c>
      <c r="B53" s="14" t="s">
        <v>79</v>
      </c>
      <c r="C53" s="18">
        <v>219</v>
      </c>
      <c r="D53" s="18">
        <v>8730472</v>
      </c>
      <c r="E53" s="15">
        <v>9393.45687899</v>
      </c>
      <c r="F53" s="15">
        <v>4321.63808867</v>
      </c>
      <c r="G53" s="15">
        <v>5071.81879032</v>
      </c>
      <c r="H53" s="15">
        <v>243481.9573833</v>
      </c>
      <c r="I53" s="15">
        <v>238259.83501982</v>
      </c>
      <c r="J53" s="18">
        <v>0</v>
      </c>
      <c r="K53" s="15">
        <v>0</v>
      </c>
    </row>
    <row r="54" spans="1:11" s="16" customFormat="1" ht="15">
      <c r="A54" s="13" t="s">
        <v>17</v>
      </c>
      <c r="B54" s="14" t="s">
        <v>80</v>
      </c>
      <c r="C54" s="18">
        <v>17</v>
      </c>
      <c r="D54" s="18">
        <v>5409986</v>
      </c>
      <c r="E54" s="15">
        <v>752.4299344</v>
      </c>
      <c r="F54" s="15">
        <v>26.2667265</v>
      </c>
      <c r="G54" s="15">
        <v>726.1632079</v>
      </c>
      <c r="H54" s="15">
        <v>34355.74107161</v>
      </c>
      <c r="I54" s="15">
        <v>34018.10568788</v>
      </c>
      <c r="J54" s="18">
        <v>0</v>
      </c>
      <c r="K54" s="15">
        <v>0</v>
      </c>
    </row>
    <row r="55" spans="1:11" s="16" customFormat="1" ht="15">
      <c r="A55" s="13" t="s">
        <v>19</v>
      </c>
      <c r="B55" s="14" t="s">
        <v>81</v>
      </c>
      <c r="C55" s="18">
        <v>195</v>
      </c>
      <c r="D55" s="18">
        <v>14907694</v>
      </c>
      <c r="E55" s="15">
        <v>18275.65062819</v>
      </c>
      <c r="F55" s="15">
        <v>9141.59454293</v>
      </c>
      <c r="G55" s="15">
        <v>9134.05608526</v>
      </c>
      <c r="H55" s="15">
        <v>744584.99088683</v>
      </c>
      <c r="I55" s="15">
        <v>724458.06787942</v>
      </c>
      <c r="J55" s="18">
        <v>0</v>
      </c>
      <c r="K55" s="15">
        <v>0</v>
      </c>
    </row>
    <row r="56" spans="1:11" s="16" customFormat="1" ht="15">
      <c r="A56" s="13" t="s">
        <v>21</v>
      </c>
      <c r="B56" s="14" t="s">
        <v>82</v>
      </c>
      <c r="C56" s="18">
        <v>55</v>
      </c>
      <c r="D56" s="18">
        <v>1453281</v>
      </c>
      <c r="E56" s="15">
        <v>182.22887025</v>
      </c>
      <c r="F56" s="15">
        <v>512.47007495</v>
      </c>
      <c r="G56" s="15">
        <v>-330.2412047</v>
      </c>
      <c r="H56" s="15">
        <v>25887.37288694</v>
      </c>
      <c r="I56" s="15">
        <v>25716.81244454</v>
      </c>
      <c r="J56" s="18">
        <v>0</v>
      </c>
      <c r="K56" s="15">
        <v>0</v>
      </c>
    </row>
    <row r="57" spans="1:11" ht="15">
      <c r="A57" s="6" t="s">
        <v>47</v>
      </c>
      <c r="B57" s="6" t="s">
        <v>83</v>
      </c>
      <c r="C57" s="19">
        <f>SUM($C$53:$C$56)</f>
        <v>486</v>
      </c>
      <c r="D57" s="19">
        <f>SUM($D$53:$D$56)</f>
        <v>30501433</v>
      </c>
      <c r="E57" s="10">
        <f>SUM($E$53:$E$56)</f>
        <v>28603.76631183</v>
      </c>
      <c r="F57" s="10">
        <f>SUM($F$53:$F$56)</f>
        <v>14001.969433050002</v>
      </c>
      <c r="G57" s="10">
        <f>SUM($G$53:$G$56)</f>
        <v>14601.796878779998</v>
      </c>
      <c r="H57" s="10">
        <f>SUM($H$53:$H$56)</f>
        <v>1048310.06222868</v>
      </c>
      <c r="I57" s="10">
        <f>SUM($I$53:$I$56)</f>
        <v>1022452.82103166</v>
      </c>
      <c r="J57" s="19">
        <f>SUM($J$53:$J$56)</f>
        <v>0</v>
      </c>
      <c r="K57" s="10">
        <f>SUM($K$53:$K$56)</f>
        <v>0</v>
      </c>
    </row>
    <row r="58" spans="1:11" ht="15">
      <c r="A58" s="8"/>
      <c r="B58" s="5" t="s">
        <v>47</v>
      </c>
      <c r="C58" s="20"/>
      <c r="D58" s="20"/>
      <c r="E58" s="11"/>
      <c r="F58" s="11"/>
      <c r="G58" s="11"/>
      <c r="H58" s="11"/>
      <c r="I58" s="11"/>
      <c r="J58" s="20"/>
      <c r="K58" s="11"/>
    </row>
    <row r="59" spans="1:11" ht="15">
      <c r="A59" s="7" t="s">
        <v>47</v>
      </c>
      <c r="B59" s="7" t="s">
        <v>84</v>
      </c>
      <c r="C59" s="22">
        <f>SUM($C$6:$C$21)+SUM($C$25:$C$35)+SUM($C$39:$C$44)+SUM($C$48:$C$49)+SUM($C$53:$C$56)</f>
        <v>1452</v>
      </c>
      <c r="D59" s="22">
        <f>SUM($D$6:$D$21)+SUM($D$25:$D$35)+SUM($D$39:$D$44)+SUM($D$48:$D$49)+SUM($D$53:$D$56)</f>
        <v>190497503</v>
      </c>
      <c r="E59" s="12">
        <f>SUM($E$6:$E$21)+SUM($E$25:$E$35)+SUM($E$39:$E$44)+SUM($E$48:$E$49)+SUM($E$53:$E$56)</f>
        <v>1058786.6426406798</v>
      </c>
      <c r="F59" s="12">
        <f>SUM($F$6:$F$21)+SUM($F$25:$F$35)+SUM($F$39:$F$44)+SUM($F$48:$F$49)+SUM($F$53:$F$56)</f>
        <v>1101895.4427918196</v>
      </c>
      <c r="G59" s="12">
        <f>SUM($G$6:$G$21)+SUM($G$25:$G$35)+SUM($G$39:$G$44)+SUM($G$48:$G$49)+SUM($G$53:$G$56)</f>
        <v>-43108.8001511401</v>
      </c>
      <c r="H59" s="12">
        <f>SUM($H$6:$H$21)+SUM($H$25:$H$35)+SUM($H$39:$H$44)+SUM($H$48:$H$49)+SUM($H$53:$H$56)</f>
        <v>6089272.557380579</v>
      </c>
      <c r="I59" s="12">
        <f>SUM($I$6:$I$21)+SUM($I$25:$I$35)+SUM($I$39:$I$44)+SUM($I$48:$I$49)+SUM($I$53:$I$56)</f>
        <v>6106882.18642038</v>
      </c>
      <c r="J59" s="22">
        <f>SUM($J$6:$J$21)+SUM($J$25:$J$35)+SUM($J$39:$J$44)+SUM($J$48:$J$49)+SUM($J$53:$J$56)</f>
        <v>12</v>
      </c>
      <c r="K59" s="12">
        <f>SUM($K$6:$K$21)+SUM($K$25:$K$35)+SUM($K$39:$K$44)+SUM($K$48:$K$49)+SUM($K$53:$K$56)</f>
        <v>35.1402</v>
      </c>
    </row>
    <row r="60" spans="1:11" ht="15">
      <c r="A60" s="8"/>
      <c r="B60" s="5" t="s">
        <v>47</v>
      </c>
      <c r="C60" s="20"/>
      <c r="D60" s="20"/>
      <c r="E60" s="11"/>
      <c r="F60" s="11"/>
      <c r="G60" s="11"/>
      <c r="H60" s="11"/>
      <c r="I60" s="11"/>
      <c r="J60" s="20"/>
      <c r="K60" s="11"/>
    </row>
    <row r="61" spans="1:11" ht="15.75">
      <c r="A61" s="2" t="s">
        <v>85</v>
      </c>
      <c r="B61" s="3" t="s">
        <v>86</v>
      </c>
      <c r="C61" s="20"/>
      <c r="D61" s="20"/>
      <c r="E61" s="11"/>
      <c r="F61" s="11"/>
      <c r="G61" s="11"/>
      <c r="H61" s="11"/>
      <c r="I61" s="11"/>
      <c r="J61" s="20"/>
      <c r="K61" s="11"/>
    </row>
    <row r="62" spans="1:11" ht="15.75">
      <c r="A62" s="2" t="s">
        <v>13</v>
      </c>
      <c r="B62" s="3" t="s">
        <v>14</v>
      </c>
      <c r="C62" s="20"/>
      <c r="D62" s="20"/>
      <c r="E62" s="11"/>
      <c r="F62" s="11"/>
      <c r="G62" s="11"/>
      <c r="H62" s="11"/>
      <c r="I62" s="11"/>
      <c r="J62" s="20"/>
      <c r="K62" s="11"/>
    </row>
    <row r="63" spans="1:11" s="16" customFormat="1" ht="15">
      <c r="A63" s="13" t="s">
        <v>15</v>
      </c>
      <c r="B63" s="14" t="s">
        <v>87</v>
      </c>
      <c r="C63" s="18">
        <v>79</v>
      </c>
      <c r="D63" s="18">
        <v>67806</v>
      </c>
      <c r="E63" s="15">
        <v>0</v>
      </c>
      <c r="F63" s="15">
        <v>440.26</v>
      </c>
      <c r="G63" s="15">
        <v>-440.26</v>
      </c>
      <c r="H63" s="15">
        <v>15170.28379514</v>
      </c>
      <c r="I63" s="15">
        <v>15326.93192241</v>
      </c>
      <c r="J63" s="18">
        <v>0</v>
      </c>
      <c r="K63" s="15">
        <v>0</v>
      </c>
    </row>
    <row r="64" spans="1:11" s="16" customFormat="1" ht="15">
      <c r="A64" s="13" t="s">
        <v>17</v>
      </c>
      <c r="B64" s="14" t="s">
        <v>88</v>
      </c>
      <c r="C64" s="18">
        <v>0</v>
      </c>
      <c r="D64" s="18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8">
        <v>0</v>
      </c>
      <c r="K64" s="15">
        <v>0</v>
      </c>
    </row>
    <row r="65" spans="1:11" s="16" customFormat="1" ht="15">
      <c r="A65" s="13" t="s">
        <v>19</v>
      </c>
      <c r="B65" s="14" t="s">
        <v>89</v>
      </c>
      <c r="C65" s="18">
        <v>4</v>
      </c>
      <c r="D65" s="18">
        <v>30</v>
      </c>
      <c r="E65" s="15">
        <v>0</v>
      </c>
      <c r="F65" s="15">
        <v>0</v>
      </c>
      <c r="G65" s="15">
        <v>0</v>
      </c>
      <c r="H65" s="15">
        <v>1049.704939</v>
      </c>
      <c r="I65" s="15">
        <v>1046.462104</v>
      </c>
      <c r="J65" s="18">
        <v>0</v>
      </c>
      <c r="K65" s="15">
        <v>0</v>
      </c>
    </row>
    <row r="66" spans="1:11" s="16" customFormat="1" ht="15">
      <c r="A66" s="13" t="s">
        <v>21</v>
      </c>
      <c r="B66" s="14" t="s">
        <v>90</v>
      </c>
      <c r="C66" s="18">
        <v>1</v>
      </c>
      <c r="D66" s="18">
        <v>205732</v>
      </c>
      <c r="E66" s="15">
        <v>17.75</v>
      </c>
      <c r="F66" s="15">
        <v>68.26</v>
      </c>
      <c r="G66" s="15">
        <v>-50.51</v>
      </c>
      <c r="H66" s="15">
        <v>5432.45</v>
      </c>
      <c r="I66" s="15">
        <v>5385.06</v>
      </c>
      <c r="J66" s="18">
        <v>0</v>
      </c>
      <c r="K66" s="15">
        <v>0</v>
      </c>
    </row>
    <row r="67" spans="1:11" ht="15">
      <c r="A67" s="6" t="s">
        <v>47</v>
      </c>
      <c r="B67" s="6" t="s">
        <v>91</v>
      </c>
      <c r="C67" s="19">
        <f>SUM($C$63:$C$66)</f>
        <v>84</v>
      </c>
      <c r="D67" s="19">
        <f>SUM($D$63:$D$66)</f>
        <v>273568</v>
      </c>
      <c r="E67" s="10">
        <f>SUM($E$63:$E$66)</f>
        <v>17.75</v>
      </c>
      <c r="F67" s="10">
        <f>SUM($F$63:$F$66)</f>
        <v>508.52</v>
      </c>
      <c r="G67" s="10">
        <f>SUM($G$63:$G$66)</f>
        <v>-490.77</v>
      </c>
      <c r="H67" s="10">
        <f>SUM($H$63:$H$66)</f>
        <v>21652.43873414</v>
      </c>
      <c r="I67" s="10">
        <f>SUM($I$63:$I$66)</f>
        <v>21758.45402641</v>
      </c>
      <c r="J67" s="19">
        <f>SUM($J$63:$J$66)</f>
        <v>0</v>
      </c>
      <c r="K67" s="10">
        <f>SUM($K$63:$K$66)</f>
        <v>0</v>
      </c>
    </row>
    <row r="68" spans="1:11" ht="15">
      <c r="A68" s="8"/>
      <c r="B68" s="5" t="s">
        <v>47</v>
      </c>
      <c r="C68" s="20"/>
      <c r="D68" s="20"/>
      <c r="E68" s="11"/>
      <c r="F68" s="11"/>
      <c r="G68" s="11"/>
      <c r="H68" s="11"/>
      <c r="I68" s="11"/>
      <c r="J68" s="20"/>
      <c r="K68" s="11"/>
    </row>
    <row r="69" spans="1:11" ht="15.75">
      <c r="A69" s="2" t="s">
        <v>49</v>
      </c>
      <c r="B69" s="3" t="s">
        <v>50</v>
      </c>
      <c r="C69" s="20"/>
      <c r="D69" s="20"/>
      <c r="E69" s="11"/>
      <c r="F69" s="11"/>
      <c r="G69" s="11"/>
      <c r="H69" s="11"/>
      <c r="I69" s="11"/>
      <c r="J69" s="20"/>
      <c r="K69" s="11"/>
    </row>
    <row r="70" spans="1:11" s="16" customFormat="1" ht="15">
      <c r="A70" s="13" t="s">
        <v>15</v>
      </c>
      <c r="B70" s="14" t="s">
        <v>60</v>
      </c>
      <c r="C70" s="18">
        <v>18</v>
      </c>
      <c r="D70" s="18">
        <v>273632</v>
      </c>
      <c r="E70" s="15">
        <v>0</v>
      </c>
      <c r="F70" s="15">
        <v>35.23349959</v>
      </c>
      <c r="G70" s="15">
        <v>-35.23349959</v>
      </c>
      <c r="H70" s="15">
        <v>4494.89111189</v>
      </c>
      <c r="I70" s="15">
        <v>4389.31118151</v>
      </c>
      <c r="J70" s="18">
        <v>0</v>
      </c>
      <c r="K70" s="15">
        <v>0</v>
      </c>
    </row>
    <row r="71" spans="1:11" s="16" customFormat="1" ht="15">
      <c r="A71" s="13" t="s">
        <v>17</v>
      </c>
      <c r="B71" s="14" t="s">
        <v>92</v>
      </c>
      <c r="C71" s="18">
        <v>0</v>
      </c>
      <c r="D71" s="18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8">
        <v>0</v>
      </c>
      <c r="K71" s="15">
        <v>0</v>
      </c>
    </row>
    <row r="72" spans="1:11" ht="15">
      <c r="A72" s="6" t="s">
        <v>47</v>
      </c>
      <c r="B72" s="6" t="s">
        <v>93</v>
      </c>
      <c r="C72" s="19">
        <f>SUM($C$70:$C$71)</f>
        <v>18</v>
      </c>
      <c r="D72" s="19">
        <f>SUM($D$70:$D$71)</f>
        <v>273632</v>
      </c>
      <c r="E72" s="10">
        <f>SUM($E$70:$E$71)</f>
        <v>0</v>
      </c>
      <c r="F72" s="10">
        <f>SUM($F$70:$F$71)</f>
        <v>35.23349959</v>
      </c>
      <c r="G72" s="10">
        <f>SUM($G$70:$G$71)</f>
        <v>-35.23349959</v>
      </c>
      <c r="H72" s="10">
        <f>SUM($H$70:$H$71)</f>
        <v>4494.89111189</v>
      </c>
      <c r="I72" s="10">
        <f>SUM($I$70:$I$71)</f>
        <v>4389.31118151</v>
      </c>
      <c r="J72" s="19">
        <f>SUM($J$70:$J$71)</f>
        <v>0</v>
      </c>
      <c r="K72" s="10">
        <f>SUM($K$70:$K$71)</f>
        <v>0</v>
      </c>
    </row>
    <row r="73" spans="1:11" ht="15">
      <c r="A73" s="8"/>
      <c r="B73" s="4" t="s">
        <v>47</v>
      </c>
      <c r="C73" s="20"/>
      <c r="D73" s="20"/>
      <c r="E73" s="11"/>
      <c r="F73" s="11"/>
      <c r="G73" s="11"/>
      <c r="H73" s="11"/>
      <c r="I73" s="11"/>
      <c r="J73" s="20"/>
      <c r="K73" s="11"/>
    </row>
    <row r="74" spans="1:11" ht="15">
      <c r="A74" s="4" t="s">
        <v>63</v>
      </c>
      <c r="B74" s="5" t="s">
        <v>78</v>
      </c>
      <c r="C74" s="21">
        <v>0</v>
      </c>
      <c r="D74" s="21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21">
        <v>0</v>
      </c>
      <c r="K74" s="9">
        <v>0</v>
      </c>
    </row>
    <row r="75" spans="1:11" ht="15">
      <c r="A75" s="8"/>
      <c r="B75" s="8"/>
      <c r="C75" s="20"/>
      <c r="D75" s="20"/>
      <c r="E75" s="11"/>
      <c r="F75" s="11"/>
      <c r="G75" s="11"/>
      <c r="H75" s="11"/>
      <c r="I75" s="11"/>
      <c r="J75" s="20"/>
      <c r="K75" s="11"/>
    </row>
    <row r="76" spans="1:11" ht="15">
      <c r="A76" s="7" t="s">
        <v>47</v>
      </c>
      <c r="B76" s="7" t="s">
        <v>94</v>
      </c>
      <c r="C76" s="22">
        <f>SUM($C$63:$C$66)+SUM($C$70:$C$71)+SUM($C$74:$C$74)</f>
        <v>102</v>
      </c>
      <c r="D76" s="22">
        <f>SUM($D$63:$D$66)+SUM($D$70:$D$71)+SUM($D$74:$D$74)</f>
        <v>547200</v>
      </c>
      <c r="E76" s="12">
        <f>SUM($E$63:$E$66)+SUM($E$70:$E$71)+SUM($E$74:$E$74)</f>
        <v>17.75</v>
      </c>
      <c r="F76" s="12">
        <f>SUM($F$63:$F$66)+SUM($F$70:$F$71)+SUM($F$74:$F$74)</f>
        <v>543.7534995899999</v>
      </c>
      <c r="G76" s="12">
        <f>SUM($G$63:$G$66)+SUM($G$70:$G$71)+SUM($G$74:$G$74)</f>
        <v>-526.0034995899999</v>
      </c>
      <c r="H76" s="12">
        <f>SUM($H$63:$H$66)+SUM($H$70:$H$71)+SUM($H$74:$H$74)</f>
        <v>26147.32984603</v>
      </c>
      <c r="I76" s="12">
        <f>SUM($I$63:$I$66)+SUM($I$70:$I$71)+SUM($I$74:$I$74)</f>
        <v>26147.765207919998</v>
      </c>
      <c r="J76" s="22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8"/>
      <c r="B77" s="5" t="s">
        <v>47</v>
      </c>
      <c r="C77" s="20"/>
      <c r="D77" s="20"/>
      <c r="E77" s="11"/>
      <c r="F77" s="11"/>
      <c r="G77" s="11"/>
      <c r="H77" s="11"/>
      <c r="I77" s="11"/>
      <c r="J77" s="20"/>
      <c r="K77" s="11"/>
    </row>
    <row r="78" spans="1:11" ht="15.75">
      <c r="A78" s="2" t="s">
        <v>95</v>
      </c>
      <c r="B78" s="3" t="s">
        <v>96</v>
      </c>
      <c r="C78" s="20"/>
      <c r="D78" s="20"/>
      <c r="E78" s="11"/>
      <c r="F78" s="11"/>
      <c r="G78" s="11"/>
      <c r="H78" s="11"/>
      <c r="I78" s="11"/>
      <c r="J78" s="20"/>
      <c r="K78" s="11"/>
    </row>
    <row r="79" spans="1:11" s="16" customFormat="1" ht="15">
      <c r="A79" s="13" t="s">
        <v>13</v>
      </c>
      <c r="B79" s="14" t="s">
        <v>14</v>
      </c>
      <c r="C79" s="18">
        <v>12</v>
      </c>
      <c r="D79" s="18">
        <v>2415</v>
      </c>
      <c r="E79" s="15">
        <v>0.0113</v>
      </c>
      <c r="F79" s="15">
        <v>1.75439999999998</v>
      </c>
      <c r="G79" s="15">
        <v>-1.74309999999998</v>
      </c>
      <c r="H79" s="15">
        <v>162.0287</v>
      </c>
      <c r="I79" s="15">
        <v>196.8214</v>
      </c>
      <c r="J79" s="18">
        <v>0</v>
      </c>
      <c r="K79" s="15">
        <v>0</v>
      </c>
    </row>
    <row r="80" spans="1:11" s="16" customFormat="1" ht="15">
      <c r="A80" s="23"/>
      <c r="B80" s="23"/>
      <c r="C80" s="24"/>
      <c r="D80" s="24"/>
      <c r="E80" s="25"/>
      <c r="F80" s="25"/>
      <c r="G80" s="25"/>
      <c r="H80" s="25"/>
      <c r="I80" s="25"/>
      <c r="J80" s="24"/>
      <c r="K80" s="25"/>
    </row>
    <row r="81" spans="1:11" s="16" customFormat="1" ht="15">
      <c r="A81" s="13" t="s">
        <v>49</v>
      </c>
      <c r="B81" s="14" t="s">
        <v>50</v>
      </c>
      <c r="C81" s="18">
        <v>0</v>
      </c>
      <c r="D81" s="18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8">
        <v>0</v>
      </c>
      <c r="K81" s="15">
        <v>0</v>
      </c>
    </row>
    <row r="82" spans="1:11" s="16" customFormat="1" ht="15">
      <c r="A82" s="23"/>
      <c r="B82" s="23"/>
      <c r="C82" s="24"/>
      <c r="D82" s="24"/>
      <c r="E82" s="25"/>
      <c r="F82" s="25"/>
      <c r="G82" s="25"/>
      <c r="H82" s="25"/>
      <c r="I82" s="25"/>
      <c r="J82" s="24"/>
      <c r="K82" s="25"/>
    </row>
    <row r="83" spans="1:11" s="16" customFormat="1" ht="15">
      <c r="A83" s="13" t="s">
        <v>63</v>
      </c>
      <c r="B83" s="14" t="s">
        <v>78</v>
      </c>
      <c r="C83" s="18">
        <v>0</v>
      </c>
      <c r="D83" s="18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8">
        <v>0</v>
      </c>
      <c r="K83" s="15">
        <v>0</v>
      </c>
    </row>
    <row r="84" spans="1:11" ht="15">
      <c r="A84" s="8"/>
      <c r="B84" s="8"/>
      <c r="C84" s="20"/>
      <c r="D84" s="20"/>
      <c r="E84" s="11"/>
      <c r="F84" s="11"/>
      <c r="G84" s="11"/>
      <c r="H84" s="11"/>
      <c r="I84" s="11"/>
      <c r="J84" s="20"/>
      <c r="K84" s="11"/>
    </row>
    <row r="85" spans="1:11" ht="15">
      <c r="A85" s="7" t="s">
        <v>47</v>
      </c>
      <c r="B85" s="7" t="s">
        <v>97</v>
      </c>
      <c r="C85" s="22">
        <f>SUM($C$79:$C$83)</f>
        <v>12</v>
      </c>
      <c r="D85" s="22">
        <f>SUM($D$79:$D$83)</f>
        <v>2415</v>
      </c>
      <c r="E85" s="12">
        <f>SUM($E$79:$E$83)</f>
        <v>0.0113</v>
      </c>
      <c r="F85" s="12">
        <f>SUM($F$79:$F$83)</f>
        <v>1.75439999999998</v>
      </c>
      <c r="G85" s="12">
        <f>SUM($G$79:$G$83)</f>
        <v>-1.74309999999998</v>
      </c>
      <c r="H85" s="12">
        <f>SUM($H$79:$H$83)</f>
        <v>162.0287</v>
      </c>
      <c r="I85" s="12">
        <f>SUM($I$79:$I$83)</f>
        <v>196.8214</v>
      </c>
      <c r="J85" s="22">
        <f>SUM($J$79:$J$83)</f>
        <v>0</v>
      </c>
      <c r="K85" s="12">
        <f>SUM($K$79:$K$83)</f>
        <v>0</v>
      </c>
    </row>
    <row r="86" spans="1:11" ht="15">
      <c r="A86" s="8"/>
      <c r="B86" s="4" t="s">
        <v>47</v>
      </c>
      <c r="C86" s="20"/>
      <c r="D86" s="20"/>
      <c r="E86" s="11"/>
      <c r="F86" s="11"/>
      <c r="G86" s="11"/>
      <c r="H86" s="11"/>
      <c r="I86" s="11"/>
      <c r="J86" s="20"/>
      <c r="K86" s="11"/>
    </row>
    <row r="87" spans="1:11" ht="15">
      <c r="A87" s="7" t="s">
        <v>47</v>
      </c>
      <c r="B87" s="7" t="s">
        <v>98</v>
      </c>
      <c r="C87" s="22">
        <f>SUM($C$59:$C$59)+SUM($C$76:$C$76)+SUM($C$85:$C$85)</f>
        <v>1566</v>
      </c>
      <c r="D87" s="22">
        <f>SUM($D$59:$D$59)+SUM($D$76:$D$76)+SUM($D$85:$D$85)</f>
        <v>191047118</v>
      </c>
      <c r="E87" s="12">
        <f>SUM($E$59:$E$59)+SUM($E$76:$E$76)+SUM($E$85:$E$85)</f>
        <v>1058804.4039406797</v>
      </c>
      <c r="F87" s="12">
        <f>SUM($F$59:$F$59)+SUM($F$76:$F$76)+SUM($F$85:$F$85)</f>
        <v>1102440.9506914096</v>
      </c>
      <c r="G87" s="12">
        <f>SUM($G$59:$G$59)+SUM($G$76:$G$76)+SUM($G$85:$G$85)</f>
        <v>-43636.5467507301</v>
      </c>
      <c r="H87" s="12">
        <f>SUM($H$59:$H$59)+SUM($H$76:$H$76)+SUM($H$85:$H$85)</f>
        <v>6115581.915926609</v>
      </c>
      <c r="I87" s="12">
        <f>SUM($I$59:$I$59)+SUM($I$76:$I$76)+SUM($I$85:$I$85)</f>
        <v>6133226.7730283</v>
      </c>
      <c r="J87" s="22">
        <f>SUM($J$59:$J$59)+SUM($J$76:$J$76)+SUM($J$85:$J$85)</f>
        <v>12</v>
      </c>
      <c r="K87" s="12">
        <f>SUM($K$59:$K$59)+SUM($K$76:$K$76)+SUM($K$85:$K$85)</f>
        <v>35.1402</v>
      </c>
    </row>
    <row r="88" spans="1:11" ht="15">
      <c r="A88" s="8"/>
      <c r="B88" s="4" t="s">
        <v>47</v>
      </c>
      <c r="C88" s="20"/>
      <c r="D88" s="20"/>
      <c r="E88" s="11"/>
      <c r="F88" s="11"/>
      <c r="G88" s="11"/>
      <c r="H88" s="11"/>
      <c r="I88" s="11"/>
      <c r="J88" s="20"/>
      <c r="K88" s="11"/>
    </row>
    <row r="89" spans="1:11" ht="15">
      <c r="A89" s="8"/>
      <c r="B89" s="5" t="s">
        <v>123</v>
      </c>
      <c r="C89" s="21">
        <v>81</v>
      </c>
      <c r="D89" s="21">
        <v>2348054</v>
      </c>
      <c r="E89" s="9">
        <v>1235.68559405</v>
      </c>
      <c r="F89" s="9">
        <v>1212.50894043</v>
      </c>
      <c r="G89" s="9">
        <v>23.1766536200003</v>
      </c>
      <c r="H89" s="9">
        <v>80703.92046909</v>
      </c>
      <c r="I89" s="9">
        <v>80092.07484175</v>
      </c>
      <c r="J89" s="21">
        <v>0</v>
      </c>
      <c r="K89" s="9">
        <v>0</v>
      </c>
    </row>
    <row r="90" ht="15">
      <c r="J90" s="52" t="s">
        <v>124</v>
      </c>
    </row>
    <row r="91" spans="2:11" ht="15">
      <c r="B91" s="55" t="s">
        <v>122</v>
      </c>
      <c r="C91" s="55"/>
      <c r="D91" s="55"/>
      <c r="E91" s="55"/>
      <c r="F91" s="55"/>
      <c r="G91" s="55"/>
      <c r="H91" s="55"/>
      <c r="I91" s="55"/>
      <c r="J91" s="55"/>
      <c r="K91" s="55"/>
    </row>
  </sheetData>
  <mergeCells count="3">
    <mergeCell ref="A1:K1"/>
    <mergeCell ref="A2:K2"/>
    <mergeCell ref="B91:K9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47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819150</xdr:colOff>
                <xdr:row>0</xdr:row>
                <xdr:rowOff>85725</xdr:rowOff>
              </from>
              <to>
                <xdr:col>5</xdr:col>
                <xdr:colOff>228600</xdr:colOff>
                <xdr:row>0</xdr:row>
                <xdr:rowOff>581025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C6AF1-6E56-47F0-93B9-EB9574301B6A}">
  <sheetPr>
    <pageSetUpPr fitToPage="1"/>
  </sheetPr>
  <dimension ref="A5:N34"/>
  <sheetViews>
    <sheetView workbookViewId="0" topLeftCell="A4">
      <selection activeCell="A5" sqref="A5"/>
    </sheetView>
  </sheetViews>
  <sheetFormatPr defaultColWidth="9.140625" defaultRowHeight="15"/>
  <cols>
    <col min="1" max="1" width="46.140625" style="28" customWidth="1"/>
    <col min="2" max="2" width="9.8515625" style="27" customWidth="1"/>
    <col min="3" max="3" width="10.57421875" style="27" customWidth="1"/>
    <col min="4" max="4" width="10.28125" style="27" customWidth="1"/>
    <col min="5" max="5" width="11.28125" style="27" customWidth="1"/>
    <col min="6" max="6" width="10.57421875" style="27" customWidth="1"/>
    <col min="7" max="7" width="14.28125" style="27" customWidth="1"/>
    <col min="8" max="8" width="8.57421875" style="28" customWidth="1"/>
    <col min="9" max="9" width="11.00390625" style="28" customWidth="1"/>
    <col min="10" max="16384" width="9.140625" style="28" customWidth="1"/>
  </cols>
  <sheetData>
    <row r="1" ht="15"/>
    <row r="2" ht="15"/>
    <row r="5" ht="15">
      <c r="A5" s="26" t="s">
        <v>100</v>
      </c>
    </row>
    <row r="6" ht="15">
      <c r="F6" s="29" t="s">
        <v>101</v>
      </c>
    </row>
    <row r="7" spans="1:7" ht="15">
      <c r="A7" s="30"/>
      <c r="B7" s="57" t="s">
        <v>102</v>
      </c>
      <c r="C7" s="57"/>
      <c r="D7" s="57" t="s">
        <v>103</v>
      </c>
      <c r="E7" s="57"/>
      <c r="F7" s="57" t="s">
        <v>104</v>
      </c>
      <c r="G7" s="57"/>
    </row>
    <row r="8" spans="1:7" s="33" customFormat="1" ht="30">
      <c r="A8" s="31"/>
      <c r="B8" s="32" t="s">
        <v>105</v>
      </c>
      <c r="C8" s="32" t="s">
        <v>106</v>
      </c>
      <c r="D8" s="32" t="s">
        <v>105</v>
      </c>
      <c r="E8" s="32" t="s">
        <v>106</v>
      </c>
      <c r="F8" s="32" t="s">
        <v>105</v>
      </c>
      <c r="G8" s="32" t="s">
        <v>106</v>
      </c>
    </row>
    <row r="9" spans="1:12" ht="15">
      <c r="A9" s="34" t="s">
        <v>107</v>
      </c>
      <c r="B9" s="35"/>
      <c r="C9" s="35"/>
      <c r="D9" s="36"/>
      <c r="E9" s="36"/>
      <c r="F9" s="37"/>
      <c r="G9" s="37"/>
      <c r="H9" s="38"/>
      <c r="I9" s="38"/>
      <c r="J9" s="38"/>
      <c r="K9" s="38"/>
      <c r="L9" s="38"/>
    </row>
    <row r="10" spans="1:10" ht="15">
      <c r="A10" s="39" t="s">
        <v>51</v>
      </c>
      <c r="B10" s="35">
        <v>1</v>
      </c>
      <c r="C10" s="35">
        <v>1051</v>
      </c>
      <c r="D10" s="40">
        <f aca="true" t="shared" si="0" ref="D10:E10">SUM(D9)</f>
        <v>0</v>
      </c>
      <c r="E10" s="40">
        <f t="shared" si="0"/>
        <v>0</v>
      </c>
      <c r="F10" s="37">
        <f aca="true" t="shared" si="1" ref="F10:G12">B10</f>
        <v>1</v>
      </c>
      <c r="G10" s="37">
        <f t="shared" si="1"/>
        <v>1051</v>
      </c>
      <c r="H10" s="38"/>
      <c r="I10" s="38"/>
      <c r="J10" s="38"/>
    </row>
    <row r="11" spans="1:12" ht="15">
      <c r="A11" s="30" t="s">
        <v>55</v>
      </c>
      <c r="B11" s="35">
        <v>1</v>
      </c>
      <c r="C11" s="41">
        <v>345</v>
      </c>
      <c r="D11" s="40">
        <f aca="true" t="shared" si="2" ref="D11:E16">SUM(D10)</f>
        <v>0</v>
      </c>
      <c r="E11" s="40">
        <f t="shared" si="2"/>
        <v>0</v>
      </c>
      <c r="F11" s="37">
        <f t="shared" si="1"/>
        <v>1</v>
      </c>
      <c r="G11" s="37">
        <f t="shared" si="1"/>
        <v>345</v>
      </c>
      <c r="H11" s="38"/>
      <c r="I11" s="38"/>
      <c r="J11" s="38"/>
      <c r="K11" s="38"/>
      <c r="L11" s="38"/>
    </row>
    <row r="12" spans="1:12" ht="15.75" customHeight="1">
      <c r="A12" s="30" t="s">
        <v>59</v>
      </c>
      <c r="B12" s="42">
        <v>9</v>
      </c>
      <c r="C12" s="43">
        <v>12974</v>
      </c>
      <c r="D12" s="40">
        <f t="shared" si="2"/>
        <v>0</v>
      </c>
      <c r="E12" s="40">
        <f t="shared" si="2"/>
        <v>0</v>
      </c>
      <c r="F12" s="37">
        <f t="shared" si="1"/>
        <v>9</v>
      </c>
      <c r="G12" s="37">
        <f t="shared" si="1"/>
        <v>12974</v>
      </c>
      <c r="H12" s="38"/>
      <c r="J12" s="38"/>
      <c r="K12" s="38"/>
      <c r="L12" s="38"/>
    </row>
    <row r="13" spans="1:12" s="26" customFormat="1" ht="15">
      <c r="A13" s="34" t="s">
        <v>108</v>
      </c>
      <c r="B13" s="40">
        <f>SUM(B10:B12)</f>
        <v>11</v>
      </c>
      <c r="C13" s="40">
        <f>SUM(C10:C12)</f>
        <v>14370</v>
      </c>
      <c r="D13" s="40">
        <f t="shared" si="2"/>
        <v>0</v>
      </c>
      <c r="E13" s="40">
        <f t="shared" si="2"/>
        <v>0</v>
      </c>
      <c r="F13" s="40">
        <f>SUM(F10:F12)</f>
        <v>11</v>
      </c>
      <c r="G13" s="40">
        <f>SUM(G10:G12)</f>
        <v>14370</v>
      </c>
      <c r="H13" s="38"/>
      <c r="J13" s="38"/>
      <c r="L13" s="38"/>
    </row>
    <row r="14" spans="1:12" s="26" customFormat="1" ht="15">
      <c r="A14" s="44" t="s">
        <v>109</v>
      </c>
      <c r="B14" s="40"/>
      <c r="C14" s="40"/>
      <c r="D14" s="40"/>
      <c r="E14" s="40"/>
      <c r="F14" s="40"/>
      <c r="G14" s="40"/>
      <c r="H14" s="38"/>
      <c r="J14" s="38"/>
      <c r="L14" s="38"/>
    </row>
    <row r="15" spans="1:12" s="26" customFormat="1" ht="15">
      <c r="A15" s="30" t="s">
        <v>68</v>
      </c>
      <c r="B15" s="35">
        <v>1</v>
      </c>
      <c r="C15" s="35">
        <v>770</v>
      </c>
      <c r="D15" s="40">
        <f t="shared" si="2"/>
        <v>0</v>
      </c>
      <c r="E15" s="40">
        <f t="shared" si="2"/>
        <v>0</v>
      </c>
      <c r="F15" s="40">
        <f>B15</f>
        <v>1</v>
      </c>
      <c r="G15" s="40">
        <f>C15</f>
        <v>770</v>
      </c>
      <c r="H15" s="38"/>
      <c r="J15" s="38"/>
      <c r="L15" s="38"/>
    </row>
    <row r="16" spans="1:12" s="26" customFormat="1" ht="15">
      <c r="A16" s="34" t="s">
        <v>110</v>
      </c>
      <c r="B16" s="40">
        <f>SUM(B15)</f>
        <v>1</v>
      </c>
      <c r="C16" s="40">
        <f>SUM(C15)</f>
        <v>770</v>
      </c>
      <c r="D16" s="40">
        <f t="shared" si="2"/>
        <v>0</v>
      </c>
      <c r="E16" s="40">
        <f t="shared" si="2"/>
        <v>0</v>
      </c>
      <c r="F16" s="40">
        <f>SUM(F15)</f>
        <v>1</v>
      </c>
      <c r="G16" s="40">
        <f>SUM(G15)</f>
        <v>770</v>
      </c>
      <c r="H16" s="38"/>
      <c r="J16" s="38"/>
      <c r="L16" s="38"/>
    </row>
    <row r="17" spans="1:12" ht="15.75" customHeight="1">
      <c r="A17" s="44" t="s">
        <v>111</v>
      </c>
      <c r="B17" s="45"/>
      <c r="C17" s="45"/>
      <c r="D17" s="45"/>
      <c r="E17" s="45"/>
      <c r="F17" s="37"/>
      <c r="G17" s="37"/>
      <c r="H17" s="38"/>
      <c r="I17" s="38"/>
      <c r="J17" s="38"/>
      <c r="K17" s="38"/>
      <c r="L17" s="38"/>
    </row>
    <row r="18" spans="1:12" ht="15.75" customHeight="1">
      <c r="A18" s="46" t="s">
        <v>79</v>
      </c>
      <c r="B18" s="45">
        <v>2</v>
      </c>
      <c r="C18" s="45">
        <v>39</v>
      </c>
      <c r="D18" s="40">
        <f aca="true" t="shared" si="3" ref="D18:E19">SUM(D17)</f>
        <v>0</v>
      </c>
      <c r="E18" s="40">
        <f t="shared" si="3"/>
        <v>0</v>
      </c>
      <c r="F18" s="40">
        <f>B18</f>
        <v>2</v>
      </c>
      <c r="G18" s="37">
        <f aca="true" t="shared" si="4" ref="G18">C18</f>
        <v>39</v>
      </c>
      <c r="H18" s="38"/>
      <c r="I18" s="38"/>
      <c r="J18" s="38"/>
      <c r="K18" s="38"/>
      <c r="L18" s="38"/>
    </row>
    <row r="19" spans="1:12" ht="15.75" customHeight="1">
      <c r="A19" s="30" t="s">
        <v>81</v>
      </c>
      <c r="B19" s="45">
        <v>3</v>
      </c>
      <c r="C19" s="45">
        <v>48</v>
      </c>
      <c r="D19" s="40">
        <f t="shared" si="3"/>
        <v>0</v>
      </c>
      <c r="E19" s="40">
        <f t="shared" si="3"/>
        <v>0</v>
      </c>
      <c r="F19" s="40">
        <f>B19</f>
        <v>3</v>
      </c>
      <c r="G19" s="37">
        <f>C19</f>
        <v>48</v>
      </c>
      <c r="H19" s="38"/>
      <c r="I19" s="38"/>
      <c r="J19" s="38"/>
      <c r="K19" s="38"/>
      <c r="L19" s="38"/>
    </row>
    <row r="20" spans="1:11" s="26" customFormat="1" ht="15">
      <c r="A20" s="34" t="s">
        <v>112</v>
      </c>
      <c r="B20" s="37">
        <f>SUM(B18:B19)</f>
        <v>5</v>
      </c>
      <c r="C20" s="37">
        <f aca="true" t="shared" si="5" ref="C20:G20">SUM(C18:C19)</f>
        <v>87</v>
      </c>
      <c r="D20" s="37">
        <f t="shared" si="5"/>
        <v>0</v>
      </c>
      <c r="E20" s="37">
        <f t="shared" si="5"/>
        <v>0</v>
      </c>
      <c r="F20" s="37">
        <f t="shared" si="5"/>
        <v>5</v>
      </c>
      <c r="G20" s="37">
        <f t="shared" si="5"/>
        <v>87</v>
      </c>
      <c r="H20" s="38"/>
      <c r="I20" s="38"/>
      <c r="J20" s="38"/>
      <c r="K20" s="38"/>
    </row>
    <row r="21" spans="1:12" s="26" customFormat="1" ht="15.75" customHeight="1">
      <c r="A21" s="44" t="s">
        <v>113</v>
      </c>
      <c r="B21" s="37">
        <f>B13+B16+B20</f>
        <v>17</v>
      </c>
      <c r="C21" s="37">
        <f>C13+C16+C20</f>
        <v>15227</v>
      </c>
      <c r="D21" s="37">
        <f aca="true" t="shared" si="6" ref="D21:G21">D13+D16+D20</f>
        <v>0</v>
      </c>
      <c r="E21" s="37">
        <f t="shared" si="6"/>
        <v>0</v>
      </c>
      <c r="F21" s="37">
        <f t="shared" si="6"/>
        <v>17</v>
      </c>
      <c r="G21" s="37">
        <f t="shared" si="6"/>
        <v>15227</v>
      </c>
      <c r="H21" s="38"/>
      <c r="I21" s="38"/>
      <c r="J21" s="38"/>
      <c r="K21" s="38"/>
      <c r="L21" s="38"/>
    </row>
    <row r="22" spans="8:14" ht="15">
      <c r="H22" s="38"/>
      <c r="I22" s="38"/>
      <c r="J22" s="38"/>
      <c r="K22" s="38"/>
      <c r="L22" s="38"/>
      <c r="M22" s="26"/>
      <c r="N22" s="26"/>
    </row>
    <row r="23" spans="1:14" ht="15">
      <c r="A23" s="47" t="s">
        <v>114</v>
      </c>
      <c r="H23" s="38"/>
      <c r="I23" s="38"/>
      <c r="J23" s="38"/>
      <c r="K23" s="38"/>
      <c r="L23" s="38"/>
      <c r="M23" s="38"/>
      <c r="N23" s="26"/>
    </row>
    <row r="24" spans="1:14" ht="15">
      <c r="A24" s="48" t="s">
        <v>115</v>
      </c>
      <c r="B24" s="58"/>
      <c r="C24" s="58"/>
      <c r="D24" s="58"/>
      <c r="E24" s="58"/>
      <c r="F24" s="58"/>
      <c r="G24" s="58"/>
      <c r="H24" s="38"/>
      <c r="I24" s="38"/>
      <c r="J24" s="38"/>
      <c r="K24" s="38"/>
      <c r="L24" s="38"/>
      <c r="M24" s="38"/>
      <c r="N24" s="26"/>
    </row>
    <row r="25" spans="1:13" s="26" customFormat="1" ht="15" customHeight="1">
      <c r="A25" s="49" t="s">
        <v>107</v>
      </c>
      <c r="B25" s="59"/>
      <c r="C25" s="59"/>
      <c r="D25" s="59"/>
      <c r="E25" s="59"/>
      <c r="F25" s="59"/>
      <c r="G25" s="59"/>
      <c r="H25" s="38"/>
      <c r="I25" s="38"/>
      <c r="J25" s="38"/>
      <c r="K25" s="38"/>
      <c r="L25" s="38"/>
      <c r="M25" s="38"/>
    </row>
    <row r="26" spans="1:13" s="26" customFormat="1" ht="15" customHeight="1">
      <c r="A26" s="39" t="s">
        <v>51</v>
      </c>
      <c r="B26" s="56" t="s">
        <v>116</v>
      </c>
      <c r="C26" s="56"/>
      <c r="D26" s="56"/>
      <c r="E26" s="56"/>
      <c r="F26" s="56"/>
      <c r="G26" s="56"/>
      <c r="H26" s="38"/>
      <c r="I26" s="38"/>
      <c r="J26" s="38"/>
      <c r="K26" s="38"/>
      <c r="L26" s="38"/>
      <c r="M26" s="38"/>
    </row>
    <row r="27" spans="1:13" s="26" customFormat="1" ht="15" customHeight="1">
      <c r="A27" s="30" t="s">
        <v>55</v>
      </c>
      <c r="B27" s="56" t="s">
        <v>117</v>
      </c>
      <c r="C27" s="56"/>
      <c r="D27" s="56"/>
      <c r="E27" s="56"/>
      <c r="F27" s="56"/>
      <c r="G27" s="56"/>
      <c r="H27" s="38"/>
      <c r="I27" s="38"/>
      <c r="J27" s="38"/>
      <c r="K27" s="38"/>
      <c r="L27" s="38"/>
      <c r="M27" s="38"/>
    </row>
    <row r="28" spans="1:14" s="38" customFormat="1" ht="79.5" customHeight="1">
      <c r="A28" s="50" t="s">
        <v>59</v>
      </c>
      <c r="B28" s="61" t="s">
        <v>118</v>
      </c>
      <c r="C28" s="62"/>
      <c r="D28" s="62"/>
      <c r="E28" s="62"/>
      <c r="F28" s="62"/>
      <c r="G28" s="63"/>
      <c r="I28" s="28"/>
      <c r="J28" s="28"/>
      <c r="K28" s="28"/>
      <c r="N28" s="26"/>
    </row>
    <row r="29" spans="1:14" s="38" customFormat="1" ht="17.25" customHeight="1">
      <c r="A29" s="44" t="s">
        <v>109</v>
      </c>
      <c r="B29" s="64"/>
      <c r="C29" s="65"/>
      <c r="D29" s="65"/>
      <c r="E29" s="65"/>
      <c r="F29" s="65"/>
      <c r="G29" s="66"/>
      <c r="I29" s="28"/>
      <c r="J29" s="28"/>
      <c r="K29" s="28"/>
      <c r="N29" s="26"/>
    </row>
    <row r="30" spans="1:14" s="38" customFormat="1" ht="17.25" customHeight="1">
      <c r="A30" s="30" t="s">
        <v>68</v>
      </c>
      <c r="B30" s="64" t="s">
        <v>119</v>
      </c>
      <c r="C30" s="65"/>
      <c r="D30" s="65"/>
      <c r="E30" s="65"/>
      <c r="F30" s="65"/>
      <c r="G30" s="66"/>
      <c r="I30" s="28"/>
      <c r="J30" s="28"/>
      <c r="K30" s="28"/>
      <c r="N30" s="26"/>
    </row>
    <row r="31" spans="1:12" ht="15">
      <c r="A31" s="44" t="s">
        <v>111</v>
      </c>
      <c r="B31" s="67"/>
      <c r="C31" s="67"/>
      <c r="D31" s="67"/>
      <c r="E31" s="67"/>
      <c r="F31" s="67"/>
      <c r="G31" s="67"/>
      <c r="L31" s="26"/>
    </row>
    <row r="32" spans="1:7" ht="32.25" customHeight="1">
      <c r="A32" s="51" t="s">
        <v>79</v>
      </c>
      <c r="B32" s="60" t="s">
        <v>120</v>
      </c>
      <c r="C32" s="60"/>
      <c r="D32" s="60"/>
      <c r="E32" s="60"/>
      <c r="F32" s="60"/>
      <c r="G32" s="60"/>
    </row>
    <row r="33" spans="1:7" ht="34.5" customHeight="1">
      <c r="A33" s="50" t="s">
        <v>81</v>
      </c>
      <c r="B33" s="60" t="s">
        <v>121</v>
      </c>
      <c r="C33" s="60"/>
      <c r="D33" s="60"/>
      <c r="E33" s="60"/>
      <c r="F33" s="60"/>
      <c r="G33" s="60"/>
    </row>
    <row r="34" ht="15">
      <c r="B34" s="28"/>
    </row>
  </sheetData>
  <mergeCells count="13">
    <mergeCell ref="B33:G33"/>
    <mergeCell ref="B27:G27"/>
    <mergeCell ref="B28:G28"/>
    <mergeCell ref="B29:G29"/>
    <mergeCell ref="B30:G30"/>
    <mergeCell ref="B31:G31"/>
    <mergeCell ref="B32:G32"/>
    <mergeCell ref="B26:G26"/>
    <mergeCell ref="B7:C7"/>
    <mergeCell ref="D7:E7"/>
    <mergeCell ref="F7:G7"/>
    <mergeCell ref="B24:G24"/>
    <mergeCell ref="B25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6"/>
  <drawing r:id="rId4"/>
  <legacyDrawing r:id="rId3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49" r:id="rId1"/>
      </mc:Fallback>
    </mc:AlternateContent>
    <mc:AlternateContent xmlns:mc="http://schemas.openxmlformats.org/markup-compatibility/2006">
      <mc:Choice Requires="x14">
        <oleObject progId="Word.Picture.8" shapeId="2050" r:id="rId2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2050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Meena</cp:lastModifiedBy>
  <cp:lastPrinted>2024-07-09T05:45:07Z</cp:lastPrinted>
  <dcterms:created xsi:type="dcterms:W3CDTF">2024-07-04T05:50:54Z</dcterms:created>
  <dcterms:modified xsi:type="dcterms:W3CDTF">2024-07-09T05:45:59Z</dcterms:modified>
  <cp:category/>
  <cp:version/>
  <cp:contentType/>
  <cp:contentStatus/>
</cp:coreProperties>
</file>