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Feb 25\"/>
    </mc:Choice>
  </mc:AlternateContent>
  <xr:revisionPtr revIDLastSave="0" documentId="13_ncr:1_{C810F442-DA38-49D1-9FA6-6DE1A6A0BB8F}" xr6:coauthVersionLast="47" xr6:coauthVersionMax="47" xr10:uidLastSave="{00000000-0000-0000-0000-000000000000}"/>
  <bookViews>
    <workbookView xWindow="-120" yWindow="-120" windowWidth="20730" windowHeight="11160" xr2:uid="{5F4731C3-CE95-4A54-B070-F1F2907D5E13}"/>
  </bookViews>
  <sheets>
    <sheet name="Feb 25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C24" i="2"/>
  <c r="B24" i="2"/>
  <c r="G23" i="2"/>
  <c r="F23" i="2"/>
  <c r="G22" i="2"/>
  <c r="F22" i="2"/>
  <c r="G21" i="2"/>
  <c r="G24" i="2" s="1"/>
  <c r="F21" i="2"/>
  <c r="F24" i="2" s="1"/>
  <c r="G19" i="2"/>
  <c r="E19" i="2"/>
  <c r="D19" i="2"/>
  <c r="C19" i="2"/>
  <c r="B19" i="2"/>
  <c r="G18" i="2"/>
  <c r="F18" i="2"/>
  <c r="F19" i="2" s="1"/>
  <c r="E16" i="2"/>
  <c r="D16" i="2"/>
  <c r="C16" i="2"/>
  <c r="B16" i="2"/>
  <c r="G15" i="2"/>
  <c r="F15" i="2"/>
  <c r="G14" i="2"/>
  <c r="G16" i="2" s="1"/>
  <c r="F14" i="2"/>
  <c r="F16" i="2" s="1"/>
  <c r="E12" i="2"/>
  <c r="E25" i="2" s="1"/>
  <c r="D12" i="2"/>
  <c r="D25" i="2" s="1"/>
  <c r="C12" i="2"/>
  <c r="C25" i="2" s="1"/>
  <c r="B12" i="2"/>
  <c r="B25" i="2" s="1"/>
  <c r="G11" i="2"/>
  <c r="F11" i="2"/>
  <c r="G10" i="2"/>
  <c r="G12" i="2" s="1"/>
  <c r="F10" i="2"/>
  <c r="F12" i="2" s="1"/>
  <c r="F25" i="2" s="1"/>
  <c r="G25" i="2" l="1"/>
  <c r="D87" i="1" l="1"/>
  <c r="K85" i="1"/>
  <c r="J85" i="1"/>
  <c r="I85" i="1"/>
  <c r="H85" i="1"/>
  <c r="G85" i="1"/>
  <c r="F85" i="1"/>
  <c r="E85" i="1"/>
  <c r="E87" i="1" s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G87" i="1" s="1"/>
  <c r="F59" i="1"/>
  <c r="F87" i="1" s="1"/>
  <c r="E59" i="1"/>
  <c r="D59" i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<sst xmlns="http://schemas.openxmlformats.org/spreadsheetml/2006/main" count="220" uniqueCount="133">
  <si>
    <t xml:space="preserve">Monthly Report for the month of February 2025 </t>
  </si>
  <si>
    <t xml:space="preserve">Sr </t>
  </si>
  <si>
    <t xml:space="preserve">Scheme Name </t>
  </si>
  <si>
    <t>No. of Schemes as on February 28, 2025</t>
  </si>
  <si>
    <t>No. of Folios as on February 28, 2025</t>
  </si>
  <si>
    <t>Funds Mobilized for the month of February 2025 (INR in crore)</t>
  </si>
  <si>
    <t>Net Inflow (+ve)/Outflow (-ve) for the month of February 2025 (INR in crore)</t>
  </si>
  <si>
    <t>Net Assets Under Management as on February 28, 2025 (INR in crore)</t>
  </si>
  <si>
    <t>Average Net Assets Under Management for the month February 2025 (INR in crore)</t>
  </si>
  <si>
    <t>No. of segregated portfolios created as on February 28, 2025</t>
  </si>
  <si>
    <t>Net Assets Under Management in segregated portfolio as on February 28,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</si>
  <si>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</si>
  <si>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</si>
  <si>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</si>
  <si>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</si>
  <si>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</si>
  <si>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</si>
  <si>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</si>
  <si>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</si>
  <si>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</si>
  <si>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</si>
  <si>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</si>
  <si>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</si>
  <si>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</si>
  <si>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</si>
  <si>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</si>
  <si>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</si>
  <si>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</si>
  <si>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</si>
  <si>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</si>
  <si>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</si>
  <si>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</si>
  <si>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</si>
  <si>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</si>
  <si>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</si>
  <si>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</si>
  <si>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</si>
  <si>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</si>
  <si>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</si>
  <si>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</si>
  <si>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</si>
  <si>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</si>
  <si>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</si>
  <si>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</si>
  <si>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</si>
  <si>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</si>
  <si>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</si>
  <si>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</si>
  <si>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</si>
  <si>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</si>
  <si>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</si>
  <si>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</si>
  <si>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</si>
  <si>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</si>
  <si>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</si>
  <si>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</si>
  <si>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</si>
  <si>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</si>
  <si>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</si>
  <si>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</si>
  <si>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</si>
  <si>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</si>
  <si>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</si>
  <si>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</si>
  <si>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</si>
  <si>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</si>
  <si>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</si>
  <si>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</si>
  <si>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</si>
  <si>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</si>
  <si>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</si>
  <si>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</si>
  <si>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</si>
  <si>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</si>
  <si>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</si>
  <si>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</si>
  <si>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</si>
  <si>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</si>
  <si>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</si>
  <si>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</si>
  <si>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</si>
  <si>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</si>
  <si>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</si>
  <si>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</si>
  <si>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</si>
  <si>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</si>
  <si>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</si>
  <si>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</si>
  <si>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</si>
  <si>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</si>
  <si>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</si>
  <si>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</si>
  <si>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</si>
  <si>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</si>
  <si>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</si>
  <si>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</si>
  <si>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</si>
  <si>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</si>
  <si>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</si>
  <si>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February 2025 (INR in crore)</t>
  </si>
  <si>
    <t xml:space="preserve">NEW SCHEMES LAUNCHED DURING FEBRUARY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</si>
  <si>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</si>
  <si>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</si>
  <si>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</si>
  <si>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</si>
  <si>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</si>
  <si>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</si>
  <si>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</si>
  <si>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</si>
  <si>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</si>
  <si>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</si>
  <si>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</si>
  <si>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</si>
  <si>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Other Schemes</t>
  </si>
  <si>
    <t>GOLD ETFs</t>
  </si>
  <si>
    <t>Subtotal "D"</t>
  </si>
  <si>
    <t>Total A + B + C + D</t>
  </si>
  <si>
    <t xml:space="preserve">*NEW SCHEMES LAUNCHED : </t>
  </si>
  <si>
    <t>Open End Schemes</t>
  </si>
  <si>
    <t>Bank of India Money Market Fund</t>
  </si>
  <si>
    <t>Bajaj Finserv Multi Cap Fund</t>
  </si>
  <si>
    <t>Baroda BNP Paribas Energy Opportunities Fund; Edelweiss Consumption Fund; HSBC Financial Services Fund; Invesco India Business Cycle Fund; ITI Bharat Consumption Fund; Motilal Oswal Innovation Opportunities Fund; NIPPON INDIA ACTIVE MOMENTUM FUND</t>
  </si>
  <si>
    <t xml:space="preserve">LIC MF Multi Asset Allocation Fund </t>
  </si>
  <si>
    <t>Angel One Nifty Total Market Index Fund; Axis Nifty500 Momentum 50 Index Fund; Bandhan Nifty Next 50 Index Fund; Edelweiss CRISIL-IBX AAA Bond NBFC-HFC - Jun 2027 Index Fund; Groww Nifty India Railways PSU Index Fund; HDFC Nifty100 Quality 30 Index Fund; Kotak BSE Sensex Index Fund; Kotak Crisil-IBX AAA Bond Financial Services Index – Dec 2026; SBI Nifty Bank Index Fund; SBI Nifty IT Index Fund; UTI Nifty Midsmallcap 400 Momentum Quality 100 Index Fund; UTI Nifty India Manufacturing Index Fund</t>
  </si>
  <si>
    <t>Union Gold ETF</t>
  </si>
  <si>
    <t>Angel One Nifty Total Market ETF; Groww Nifty India Railways PSU ETF; Groww Nifty 200 ETF; Kotak MSCI India ETF; Kotak Nifty 100 Equal Weight ETF</t>
  </si>
  <si>
    <t>Close End Schemes</t>
  </si>
  <si>
    <t>Bandhan Fixed Maturity Plan (FMP) - Series 209 (93 Days)</t>
  </si>
  <si>
    <t>Fund of Funds Scheme (Domestic) **</t>
  </si>
  <si>
    <t>##  91</t>
  </si>
  <si>
    <t>** Data in respect Fund of Funds Domestic is shown for information only. The same is included in the respective underlying schemes.</t>
  </si>
  <si>
    <t>## Include NFO - Groww Nifty 200 ETF FOF; Union Gold ETF Fund Of Fund</t>
  </si>
  <si>
    <t>Released on 12-Mar-2025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</si>
</sst>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  <font>
      <i/>
      <sz val="8"/>
      <color theme="1"/>
      <name val="Aptos Narrow"/>
      <family val="2"/>
      <scheme val="minor"/>
    </font>
    <font>
      <b/>
      <sz val="9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70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6" fillId="0" borderId="0" xfId="0" applyFont="1"/>
    <xf numFmtId="164" fontId="0" fillId="0" borderId="0" xfId="42" applyNumberFormat="1" applyFont="1" applyFill="1"/>
    <xf numFmtId="164" fontId="21" fillId="0" borderId="0" xfId="42" applyNumberFormat="1" applyFont="1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164" fontId="16" fillId="0" borderId="10" xfId="4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top"/>
    </xf>
    <xf numFmtId="164" fontId="1" fillId="0" borderId="10" xfId="42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164" fontId="0" fillId="0" borderId="10" xfId="42" quotePrefix="1" applyNumberFormat="1" applyFont="1" applyFill="1" applyBorder="1" applyAlignment="1">
      <alignment horizontal="right"/>
    </xf>
    <xf numFmtId="164" fontId="0" fillId="0" borderId="10" xfId="42" applyNumberFormat="1" applyFont="1" applyFill="1" applyBorder="1" applyAlignment="1">
      <alignment horizontal="right" vertical="top" wrapText="1"/>
    </xf>
    <xf numFmtId="164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/>
    </xf>
    <xf numFmtId="164" fontId="0" fillId="0" borderId="10" xfId="42" applyNumberFormat="1" applyFont="1" applyFill="1" applyBorder="1" applyAlignment="1">
      <alignment horizontal="center" vertical="top" wrapText="1"/>
    </xf>
    <xf numFmtId="164" fontId="16" fillId="0" borderId="10" xfId="0" applyNumberFormat="1" applyFont="1" applyBorder="1"/>
    <xf numFmtId="3" fontId="0" fillId="0" borderId="10" xfId="0" applyNumberFormat="1" applyBorder="1"/>
    <xf numFmtId="0" fontId="24" fillId="0" borderId="10" xfId="43" applyFont="1" applyBorder="1" applyAlignment="1">
      <alignment vertical="top"/>
    </xf>
    <xf numFmtId="164" fontId="16" fillId="0" borderId="10" xfId="42" quotePrefix="1" applyNumberFormat="1" applyFont="1" applyFill="1" applyBorder="1" applyAlignment="1">
      <alignment horizontal="right"/>
    </xf>
    <xf numFmtId="0" fontId="16" fillId="0" borderId="10" xfId="0" applyFont="1" applyBorder="1"/>
    <xf numFmtId="164" fontId="0" fillId="0" borderId="10" xfId="42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1" fillId="0" borderId="0" xfId="0" applyFont="1"/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43" fontId="22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0" borderId="10" xfId="42" applyFont="1" applyBorder="1" applyAlignment="1">
      <alignment horizontal="right" vertical="center"/>
    </xf>
    <xf numFmtId="43" fontId="20" fillId="35" borderId="10" xfId="42" applyFont="1" applyFill="1" applyBorder="1" applyAlignment="1">
      <alignment horizontal="right" vertical="center"/>
    </xf>
    <xf numFmtId="164" fontId="22" fillId="0" borderId="10" xfId="42" applyNumberFormat="1" applyFont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164" fontId="18" fillId="0" borderId="10" xfId="42" applyNumberFormat="1" applyFont="1" applyBorder="1" applyAlignment="1">
      <alignment vertical="top" wrapText="1"/>
    </xf>
    <xf numFmtId="164" fontId="20" fillId="0" borderId="10" xfId="42" applyNumberFormat="1" applyFont="1" applyBorder="1" applyAlignment="1">
      <alignment horizontal="right" vertical="center"/>
    </xf>
    <xf numFmtId="164" fontId="20" fillId="35" borderId="10" xfId="42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vertical="top" wrapText="1"/>
    </xf>
    <xf numFmtId="164" fontId="22" fillId="0" borderId="10" xfId="42" applyNumberFormat="1" applyFont="1" applyBorder="1" applyAlignment="1">
      <alignment vertical="top" wrapText="1"/>
    </xf>
    <xf numFmtId="43" fontId="22" fillId="0" borderId="10" xfId="42" applyFont="1" applyBorder="1" applyAlignment="1">
      <alignment vertical="top" wrapText="1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22" fillId="0" borderId="10" xfId="42" applyNumberFormat="1" applyFont="1" applyFill="1" applyBorder="1" applyAlignment="1">
      <alignment horizontal="left" vertical="top" wrapText="1"/>
    </xf>
    <xf numFmtId="164" fontId="21" fillId="0" borderId="10" xfId="42" applyNumberFormat="1" applyFont="1" applyFill="1" applyBorder="1" applyAlignment="1">
      <alignment horizontal="left" vertical="top" wrapText="1"/>
    </xf>
    <xf numFmtId="164" fontId="22" fillId="0" borderId="14" xfId="42" applyNumberFormat="1" applyFont="1" applyFill="1" applyBorder="1" applyAlignment="1">
      <alignment vertical="top" wrapText="1"/>
    </xf>
    <xf numFmtId="0" fontId="22" fillId="0" borderId="11" xfId="42" applyNumberFormat="1" applyFont="1" applyFill="1" applyBorder="1" applyAlignment="1">
      <alignment horizontal="left" vertical="top" wrapText="1"/>
    </xf>
    <xf numFmtId="0" fontId="22" fillId="0" borderId="13" xfId="42" applyNumberFormat="1" applyFont="1" applyFill="1" applyBorder="1" applyAlignment="1">
      <alignment horizontal="left" vertical="top" wrapText="1"/>
    </xf>
    <xf numFmtId="0" fontId="22" fillId="0" borderId="12" xfId="42" applyNumberFormat="1" applyFont="1" applyFill="1" applyBorder="1" applyAlignment="1">
      <alignment horizontal="left" vertical="top" wrapText="1"/>
    </xf>
    <xf numFmtId="164" fontId="22" fillId="0" borderId="14" xfId="42" applyNumberFormat="1" applyFont="1" applyFill="1" applyBorder="1" applyAlignment="1">
      <alignment horizontal="left" vertical="top" wrapText="1"/>
    </xf>
    <xf numFmtId="164" fontId="16" fillId="0" borderId="10" xfId="42" applyNumberFormat="1" applyFont="1" applyFill="1" applyBorder="1" applyAlignment="1">
      <alignment horizontal="center"/>
    </xf>
    <xf numFmtId="164" fontId="0" fillId="0" borderId="10" xfId="42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8" xfId="43" xr:uid="{408015D6-8242-402F-8A72-7719398E3E3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809625</xdr:colOff>
          <xdr:row>0</xdr:row>
          <xdr:rowOff>76200</xdr:rowOff>
        </xdr:from>
        <xdr:to>
          <xdr:col>5</xdr:col>
          <xdr:colOff>219075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70F8-E333-4BA4-B8B7-AAC62AAC7ECC}">
  <sheetPr>
    <pageSetUpPr fitToPage="1"/>
  </sheetPr>
  <dimension ref="A1:K92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4" width="14" style="1" customWidth="1"/>
    <col min="5" max="9" width="15.28515625" style="1" bestFit="1" customWidth="1"/>
    <col min="10" max="10" width="14.140625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15.75" x14ac:dyDescent="0.25">
      <c r="A5" s="2" t="s">
        <v>13</v>
      </c>
      <c r="B5" s="3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s="39" customFormat="1" x14ac:dyDescent="0.25">
      <c r="A6" s="38" t="s">
        <v>15</v>
      </c>
      <c r="B6" s="24" t="s">
        <v>16</v>
      </c>
      <c r="C6" s="46">
        <v>34</v>
      </c>
      <c r="D6" s="46">
        <v>638050</v>
      </c>
      <c r="E6" s="41">
        <v>467908.59474298998</v>
      </c>
      <c r="F6" s="41">
        <v>470172.53549145098</v>
      </c>
      <c r="G6" s="41">
        <v>-2263.9407484605899</v>
      </c>
      <c r="H6" s="41">
        <v>91908.70380843</v>
      </c>
      <c r="I6" s="41">
        <v>102958.11390825</v>
      </c>
      <c r="J6" s="46">
        <v>0</v>
      </c>
      <c r="K6" s="41">
        <v>0</v>
      </c>
    </row>
    <row r="7" spans="1:11" s="39" customFormat="1" x14ac:dyDescent="0.25">
      <c r="A7" s="38" t="s">
        <v>17</v>
      </c>
      <c r="B7" s="24" t="s">
        <v>18</v>
      </c>
      <c r="C7" s="46">
        <v>37</v>
      </c>
      <c r="D7" s="46">
        <v>1877020</v>
      </c>
      <c r="E7" s="41">
        <v>372128.55542592</v>
      </c>
      <c r="F7" s="41">
        <v>367151.59021762002</v>
      </c>
      <c r="G7" s="41">
        <v>4976.9652082999201</v>
      </c>
      <c r="H7" s="41">
        <v>567506.09896744997</v>
      </c>
      <c r="I7" s="41">
        <v>610010.14930317004</v>
      </c>
      <c r="J7" s="46">
        <v>0</v>
      </c>
      <c r="K7" s="41">
        <v>0</v>
      </c>
    </row>
    <row r="8" spans="1:11" s="39" customFormat="1" x14ac:dyDescent="0.25">
      <c r="A8" s="38" t="s">
        <v>19</v>
      </c>
      <c r="B8" s="24" t="s">
        <v>20</v>
      </c>
      <c r="C8" s="46">
        <v>25</v>
      </c>
      <c r="D8" s="46">
        <v>653071</v>
      </c>
      <c r="E8" s="41">
        <v>13130.35039061</v>
      </c>
      <c r="F8" s="41">
        <v>17411.374838619999</v>
      </c>
      <c r="G8" s="41">
        <v>-4281.02444801002</v>
      </c>
      <c r="H8" s="41">
        <v>107720.22781053001</v>
      </c>
      <c r="I8" s="41">
        <v>110307.65999087</v>
      </c>
      <c r="J8" s="46">
        <v>0</v>
      </c>
      <c r="K8" s="41">
        <v>0</v>
      </c>
    </row>
    <row r="9" spans="1:11" s="39" customFormat="1" x14ac:dyDescent="0.25">
      <c r="A9" s="38" t="s">
        <v>21</v>
      </c>
      <c r="B9" s="24" t="s">
        <v>22</v>
      </c>
      <c r="C9" s="46">
        <v>20</v>
      </c>
      <c r="D9" s="46">
        <v>818446</v>
      </c>
      <c r="E9" s="41">
        <v>8901.8006498100003</v>
      </c>
      <c r="F9" s="41">
        <v>11726.403824839999</v>
      </c>
      <c r="G9" s="41">
        <v>-2824.6031750299999</v>
      </c>
      <c r="H9" s="41">
        <v>113394.63184135</v>
      </c>
      <c r="I9" s="41">
        <v>114922.10245886</v>
      </c>
      <c r="J9" s="46">
        <v>0</v>
      </c>
      <c r="K9" s="41">
        <v>0</v>
      </c>
    </row>
    <row r="10" spans="1:11" s="39" customFormat="1" x14ac:dyDescent="0.25">
      <c r="A10" s="38" t="s">
        <v>23</v>
      </c>
      <c r="B10" s="24" t="s">
        <v>24</v>
      </c>
      <c r="C10" s="46">
        <v>24</v>
      </c>
      <c r="D10" s="46">
        <v>433869</v>
      </c>
      <c r="E10" s="41">
        <v>38869.182762659999</v>
      </c>
      <c r="F10" s="41">
        <v>42145.151576980003</v>
      </c>
      <c r="G10" s="41">
        <v>-3275.9688143200501</v>
      </c>
      <c r="H10" s="41">
        <v>251863.54807679</v>
      </c>
      <c r="I10" s="41">
        <v>256161.37267300999</v>
      </c>
      <c r="J10" s="46">
        <v>1</v>
      </c>
      <c r="K10" s="41">
        <v>0</v>
      </c>
    </row>
    <row r="11" spans="1:11" s="39" customFormat="1" x14ac:dyDescent="0.25">
      <c r="A11" s="38" t="s">
        <v>25</v>
      </c>
      <c r="B11" s="24" t="s">
        <v>26</v>
      </c>
      <c r="C11" s="46">
        <v>24</v>
      </c>
      <c r="D11" s="46">
        <v>448732</v>
      </c>
      <c r="E11" s="41">
        <v>3741.6267816300001</v>
      </c>
      <c r="F11" s="41">
        <v>3012.4543537899999</v>
      </c>
      <c r="G11" s="41">
        <v>729.17242783999995</v>
      </c>
      <c r="H11" s="41">
        <v>113223.60303517</v>
      </c>
      <c r="I11" s="41">
        <v>113044.21751499</v>
      </c>
      <c r="J11" s="46">
        <v>0</v>
      </c>
      <c r="K11" s="41">
        <v>0</v>
      </c>
    </row>
    <row r="12" spans="1:11" s="39" customFormat="1" x14ac:dyDescent="0.25">
      <c r="A12" s="38" t="s">
        <v>27</v>
      </c>
      <c r="B12" s="24" t="s">
        <v>28</v>
      </c>
      <c r="C12" s="46">
        <v>13</v>
      </c>
      <c r="D12" s="46">
        <v>212916</v>
      </c>
      <c r="E12" s="41">
        <v>201.389294629999</v>
      </c>
      <c r="F12" s="41">
        <v>379.61599228</v>
      </c>
      <c r="G12" s="41">
        <v>-178.22669765000001</v>
      </c>
      <c r="H12" s="41">
        <v>24940.039787509999</v>
      </c>
      <c r="I12" s="41">
        <v>24964.868993439999</v>
      </c>
      <c r="J12" s="46">
        <v>2</v>
      </c>
      <c r="K12" s="41">
        <v>0</v>
      </c>
    </row>
    <row r="13" spans="1:11" s="39" customFormat="1" x14ac:dyDescent="0.25">
      <c r="A13" s="38" t="s">
        <v>29</v>
      </c>
      <c r="B13" s="24" t="s">
        <v>30</v>
      </c>
      <c r="C13" s="46">
        <v>13</v>
      </c>
      <c r="D13" s="46">
        <v>102269</v>
      </c>
      <c r="E13" s="41">
        <v>134.00851488999999</v>
      </c>
      <c r="F13" s="41">
        <v>77.810529369999998</v>
      </c>
      <c r="G13" s="41">
        <v>56.197985519999698</v>
      </c>
      <c r="H13" s="41">
        <v>11667.59664353</v>
      </c>
      <c r="I13" s="41">
        <v>11642.033203159999</v>
      </c>
      <c r="J13" s="46">
        <v>0</v>
      </c>
      <c r="K13" s="41">
        <v>0</v>
      </c>
    </row>
    <row r="14" spans="1:11" s="39" customFormat="1" x14ac:dyDescent="0.25">
      <c r="A14" s="38" t="s">
        <v>31</v>
      </c>
      <c r="B14" s="24" t="s">
        <v>32</v>
      </c>
      <c r="C14" s="46">
        <v>11</v>
      </c>
      <c r="D14" s="46">
        <v>90221</v>
      </c>
      <c r="E14" s="41">
        <v>325.82688631999901</v>
      </c>
      <c r="F14" s="41">
        <v>489.12142870999998</v>
      </c>
      <c r="G14" s="41">
        <v>-163.294542390001</v>
      </c>
      <c r="H14" s="41">
        <v>20329.303091940001</v>
      </c>
      <c r="I14" s="41">
        <v>20568.891881489999</v>
      </c>
      <c r="J14" s="46">
        <v>0</v>
      </c>
      <c r="K14" s="41">
        <v>0</v>
      </c>
    </row>
    <row r="15" spans="1:11" s="39" customFormat="1" x14ac:dyDescent="0.25">
      <c r="A15" s="38" t="s">
        <v>33</v>
      </c>
      <c r="B15" s="24" t="s">
        <v>34</v>
      </c>
      <c r="C15" s="46">
        <v>22</v>
      </c>
      <c r="D15" s="46">
        <v>224121</v>
      </c>
      <c r="E15" s="41">
        <v>492.92774529000098</v>
      </c>
      <c r="F15" s="41">
        <v>600.96891431999995</v>
      </c>
      <c r="G15" s="41">
        <v>-108.04116903000001</v>
      </c>
      <c r="H15" s="41">
        <v>35317.349179149998</v>
      </c>
      <c r="I15" s="41">
        <v>35430.724339629996</v>
      </c>
      <c r="J15" s="46">
        <v>0</v>
      </c>
      <c r="K15" s="41">
        <v>0</v>
      </c>
    </row>
    <row r="16" spans="1:11" s="39" customFormat="1" x14ac:dyDescent="0.25">
      <c r="A16" s="38" t="s">
        <v>35</v>
      </c>
      <c r="B16" s="24" t="s">
        <v>36</v>
      </c>
      <c r="C16" s="46">
        <v>21</v>
      </c>
      <c r="D16" s="46">
        <v>529679</v>
      </c>
      <c r="E16" s="41">
        <v>4022.88759476001</v>
      </c>
      <c r="F16" s="41">
        <v>2958.0513019199998</v>
      </c>
      <c r="G16" s="41">
        <v>1064.8362928400099</v>
      </c>
      <c r="H16" s="41">
        <v>174014.82939277001</v>
      </c>
      <c r="I16" s="41">
        <v>173605.55603330999</v>
      </c>
      <c r="J16" s="46">
        <v>0</v>
      </c>
      <c r="K16" s="41">
        <v>0</v>
      </c>
    </row>
    <row r="17" spans="1:11" s="39" customFormat="1" x14ac:dyDescent="0.25">
      <c r="A17" s="38" t="s">
        <v>37</v>
      </c>
      <c r="B17" s="24" t="s">
        <v>38</v>
      </c>
      <c r="C17" s="46">
        <v>14</v>
      </c>
      <c r="D17" s="46">
        <v>181719</v>
      </c>
      <c r="E17" s="41">
        <v>58.23565275</v>
      </c>
      <c r="F17" s="41">
        <v>256.12480368000001</v>
      </c>
      <c r="G17" s="41">
        <v>-197.88915093</v>
      </c>
      <c r="H17" s="41">
        <v>20541.655345930001</v>
      </c>
      <c r="I17" s="41">
        <v>20569.553636339999</v>
      </c>
      <c r="J17" s="46">
        <v>4</v>
      </c>
      <c r="K17" s="41">
        <v>0</v>
      </c>
    </row>
    <row r="18" spans="1:11" s="39" customFormat="1" x14ac:dyDescent="0.25">
      <c r="A18" s="38" t="s">
        <v>39</v>
      </c>
      <c r="B18" s="24" t="s">
        <v>40</v>
      </c>
      <c r="C18" s="46">
        <v>22</v>
      </c>
      <c r="D18" s="46">
        <v>236084</v>
      </c>
      <c r="E18" s="41">
        <v>1456.8935696999999</v>
      </c>
      <c r="F18" s="41">
        <v>983.36069748000205</v>
      </c>
      <c r="G18" s="41">
        <v>473.53287221999699</v>
      </c>
      <c r="H18" s="41">
        <v>79442.620341889997</v>
      </c>
      <c r="I18" s="41">
        <v>79240.116481360004</v>
      </c>
      <c r="J18" s="46">
        <v>0</v>
      </c>
      <c r="K18" s="41">
        <v>0</v>
      </c>
    </row>
    <row r="19" spans="1:11" s="39" customFormat="1" x14ac:dyDescent="0.25">
      <c r="A19" s="38" t="s">
        <v>41</v>
      </c>
      <c r="B19" s="24" t="s">
        <v>42</v>
      </c>
      <c r="C19" s="46">
        <v>22</v>
      </c>
      <c r="D19" s="46">
        <v>213316</v>
      </c>
      <c r="E19" s="41">
        <v>908.77216016000204</v>
      </c>
      <c r="F19" s="41">
        <v>1187.0763656399999</v>
      </c>
      <c r="G19" s="41">
        <v>-278.30420547999898</v>
      </c>
      <c r="H19" s="41">
        <v>40749.342708310003</v>
      </c>
      <c r="I19" s="41">
        <v>41108.051841070002</v>
      </c>
      <c r="J19" s="46">
        <v>0</v>
      </c>
      <c r="K19" s="41">
        <v>0</v>
      </c>
    </row>
    <row r="20" spans="1:11" s="39" customFormat="1" x14ac:dyDescent="0.25">
      <c r="A20" s="38" t="s">
        <v>43</v>
      </c>
      <c r="B20" s="24" t="s">
        <v>44</v>
      </c>
      <c r="C20" s="46">
        <v>5</v>
      </c>
      <c r="D20" s="46">
        <v>35759</v>
      </c>
      <c r="E20" s="41">
        <v>126.95765981</v>
      </c>
      <c r="F20" s="41">
        <v>39.322835980000001</v>
      </c>
      <c r="G20" s="41">
        <v>87.634823830000002</v>
      </c>
      <c r="H20" s="41">
        <v>4948.96815616</v>
      </c>
      <c r="I20" s="41">
        <v>4908.0462906499997</v>
      </c>
      <c r="J20" s="46">
        <v>0</v>
      </c>
      <c r="K20" s="41">
        <v>0</v>
      </c>
    </row>
    <row r="21" spans="1:11" s="39" customFormat="1" x14ac:dyDescent="0.25">
      <c r="A21" s="38" t="s">
        <v>45</v>
      </c>
      <c r="B21" s="24" t="s">
        <v>46</v>
      </c>
      <c r="C21" s="46">
        <v>12</v>
      </c>
      <c r="D21" s="46">
        <v>196393</v>
      </c>
      <c r="E21" s="41">
        <v>915.76770944999998</v>
      </c>
      <c r="F21" s="41">
        <v>1258.37909891</v>
      </c>
      <c r="G21" s="41">
        <v>-342.61138946000199</v>
      </c>
      <c r="H21" s="41">
        <v>50543.16033834</v>
      </c>
      <c r="I21" s="41">
        <v>50585.12842008</v>
      </c>
      <c r="J21" s="46">
        <v>0</v>
      </c>
      <c r="K21" s="41">
        <v>0</v>
      </c>
    </row>
    <row r="22" spans="1:11" ht="30" x14ac:dyDescent="0.25">
      <c r="A22" s="6" t="s">
        <v>47</v>
      </c>
      <c r="B22" s="40" t="s">
        <v>48</v>
      </c>
      <c r="C22" s="47">
        <f>SUM($C$6:$C$21)</f>
        <v>319</v>
      </c>
      <c r="D22" s="47">
        <f>SUM($D$6:$D$21)</f>
        <v>6891665</v>
      </c>
      <c r="E22" s="42">
        <f>SUM($E$6:$E$21)</f>
        <v>913323.77754137991</v>
      </c>
      <c r="F22" s="42">
        <f>SUM($F$6:$F$21)</f>
        <v>919849.34227159095</v>
      </c>
      <c r="G22" s="42">
        <f>SUM($G$6:$G$21)</f>
        <v>-6525.5647302107354</v>
      </c>
      <c r="H22" s="42">
        <f>SUM($H$6:$H$21)</f>
        <v>1708111.6785252506</v>
      </c>
      <c r="I22" s="42">
        <f>SUM($I$6:$I$21)</f>
        <v>1770026.5869696797</v>
      </c>
      <c r="J22" s="47">
        <f>SUM($J$6:$J$21)</f>
        <v>7</v>
      </c>
      <c r="K22" s="42">
        <f>SUM($K$6:$K$21)</f>
        <v>0</v>
      </c>
    </row>
    <row r="23" spans="1:11" x14ac:dyDescent="0.25">
      <c r="A23" s="37"/>
      <c r="B23" s="5" t="s">
        <v>47</v>
      </c>
      <c r="C23" s="48"/>
      <c r="D23" s="48"/>
      <c r="E23" s="43"/>
      <c r="F23" s="43"/>
      <c r="G23" s="43"/>
      <c r="H23" s="43"/>
      <c r="I23" s="43"/>
      <c r="J23" s="48"/>
      <c r="K23" s="43"/>
    </row>
    <row r="24" spans="1:11" ht="15.75" x14ac:dyDescent="0.25">
      <c r="A24" s="2" t="s">
        <v>49</v>
      </c>
      <c r="B24" s="3" t="s">
        <v>50</v>
      </c>
      <c r="C24" s="48"/>
      <c r="D24" s="48"/>
      <c r="E24" s="43"/>
      <c r="F24" s="43"/>
      <c r="G24" s="43"/>
      <c r="H24" s="43"/>
      <c r="I24" s="43"/>
      <c r="J24" s="48"/>
      <c r="K24" s="43"/>
    </row>
    <row r="25" spans="1:11" s="39" customFormat="1" x14ac:dyDescent="0.25">
      <c r="A25" s="38" t="s">
        <v>15</v>
      </c>
      <c r="B25" s="24" t="s">
        <v>51</v>
      </c>
      <c r="C25" s="46">
        <v>30</v>
      </c>
      <c r="D25" s="46">
        <v>9333418</v>
      </c>
      <c r="E25" s="41">
        <v>4428.8990233799996</v>
      </c>
      <c r="F25" s="41">
        <v>1911.2126846199999</v>
      </c>
      <c r="G25" s="41">
        <v>2517.6863387600001</v>
      </c>
      <c r="H25" s="41">
        <v>161176.44843297999</v>
      </c>
      <c r="I25" s="41">
        <v>169272.44023797</v>
      </c>
      <c r="J25" s="46">
        <v>0</v>
      </c>
      <c r="K25" s="41">
        <v>0</v>
      </c>
    </row>
    <row r="26" spans="1:11" s="39" customFormat="1" x14ac:dyDescent="0.25">
      <c r="A26" s="38" t="s">
        <v>17</v>
      </c>
      <c r="B26" s="24" t="s">
        <v>52</v>
      </c>
      <c r="C26" s="46">
        <v>32</v>
      </c>
      <c r="D26" s="46">
        <v>15864041</v>
      </c>
      <c r="E26" s="41">
        <v>5309.1872894300004</v>
      </c>
      <c r="F26" s="41">
        <v>2443.1891509500101</v>
      </c>
      <c r="G26" s="41">
        <v>2865.9981384799999</v>
      </c>
      <c r="H26" s="41">
        <v>335387.54724983999</v>
      </c>
      <c r="I26" s="41">
        <v>349572.70418438001</v>
      </c>
      <c r="J26" s="46">
        <v>0</v>
      </c>
      <c r="K26" s="41">
        <v>0</v>
      </c>
    </row>
    <row r="27" spans="1:11" s="39" customFormat="1" x14ac:dyDescent="0.25">
      <c r="A27" s="38" t="s">
        <v>19</v>
      </c>
      <c r="B27" s="24" t="s">
        <v>53</v>
      </c>
      <c r="C27" s="46">
        <v>31</v>
      </c>
      <c r="D27" s="46">
        <v>11709986</v>
      </c>
      <c r="E27" s="41">
        <v>4537.3986085500001</v>
      </c>
      <c r="F27" s="41">
        <v>1881.4300646199999</v>
      </c>
      <c r="G27" s="41">
        <v>2655.9685439300001</v>
      </c>
      <c r="H27" s="41">
        <v>242809.17305067001</v>
      </c>
      <c r="I27" s="41">
        <v>254938.73409616001</v>
      </c>
      <c r="J27" s="46">
        <v>0</v>
      </c>
      <c r="K27" s="41">
        <v>0</v>
      </c>
    </row>
    <row r="28" spans="1:11" s="39" customFormat="1" x14ac:dyDescent="0.25">
      <c r="A28" s="38" t="s">
        <v>21</v>
      </c>
      <c r="B28" s="24" t="s">
        <v>54</v>
      </c>
      <c r="C28" s="46">
        <v>29</v>
      </c>
      <c r="D28" s="46">
        <v>20822194</v>
      </c>
      <c r="E28" s="41">
        <v>6636.6268624600098</v>
      </c>
      <c r="F28" s="41">
        <v>3229.6807497</v>
      </c>
      <c r="G28" s="41">
        <v>3406.9461127599998</v>
      </c>
      <c r="H28" s="41">
        <v>340656.69500111998</v>
      </c>
      <c r="I28" s="41">
        <v>360862.17974380997</v>
      </c>
      <c r="J28" s="46">
        <v>0</v>
      </c>
      <c r="K28" s="41">
        <v>0</v>
      </c>
    </row>
    <row r="29" spans="1:11" s="39" customFormat="1" x14ac:dyDescent="0.25">
      <c r="A29" s="38" t="s">
        <v>23</v>
      </c>
      <c r="B29" s="24" t="s">
        <v>55</v>
      </c>
      <c r="C29" s="46">
        <v>30</v>
      </c>
      <c r="D29" s="46">
        <v>24828591</v>
      </c>
      <c r="E29" s="41">
        <v>7033.5730544600101</v>
      </c>
      <c r="F29" s="41">
        <v>3311.1112696599998</v>
      </c>
      <c r="G29" s="41">
        <v>3722.4617848000098</v>
      </c>
      <c r="H29" s="41">
        <v>273877.20754382003</v>
      </c>
      <c r="I29" s="41">
        <v>293136.32110885001</v>
      </c>
      <c r="J29" s="46">
        <v>0</v>
      </c>
      <c r="K29" s="41">
        <v>0</v>
      </c>
    </row>
    <row r="30" spans="1:11" s="39" customFormat="1" x14ac:dyDescent="0.25">
      <c r="A30" s="38" t="s">
        <v>25</v>
      </c>
      <c r="B30" s="24" t="s">
        <v>56</v>
      </c>
      <c r="C30" s="46">
        <v>10</v>
      </c>
      <c r="D30" s="46">
        <v>1192022</v>
      </c>
      <c r="E30" s="41">
        <v>367.648783350001</v>
      </c>
      <c r="F30" s="41">
        <v>298.99971808999999</v>
      </c>
      <c r="G30" s="41">
        <v>68.649065260001393</v>
      </c>
      <c r="H30" s="41">
        <v>28674.167779579999</v>
      </c>
      <c r="I30" s="41">
        <v>30157.960216809999</v>
      </c>
      <c r="J30" s="46">
        <v>0</v>
      </c>
      <c r="K30" s="41">
        <v>0</v>
      </c>
    </row>
    <row r="31" spans="1:11" s="39" customFormat="1" x14ac:dyDescent="0.25">
      <c r="A31" s="38" t="s">
        <v>27</v>
      </c>
      <c r="B31" s="24" t="s">
        <v>57</v>
      </c>
      <c r="C31" s="46">
        <v>23</v>
      </c>
      <c r="D31" s="46">
        <v>8178379</v>
      </c>
      <c r="E31" s="41">
        <v>2551.05731973</v>
      </c>
      <c r="F31" s="41">
        <v>1203.6377507699999</v>
      </c>
      <c r="G31" s="41">
        <v>1347.4195689600001</v>
      </c>
      <c r="H31" s="41">
        <v>171918.92660214999</v>
      </c>
      <c r="I31" s="41">
        <v>179683.96437703</v>
      </c>
      <c r="J31" s="46">
        <v>0</v>
      </c>
      <c r="K31" s="41">
        <v>0</v>
      </c>
    </row>
    <row r="32" spans="1:11" s="39" customFormat="1" x14ac:dyDescent="0.25">
      <c r="A32" s="38" t="s">
        <v>29</v>
      </c>
      <c r="B32" s="24" t="s">
        <v>58</v>
      </c>
      <c r="C32" s="46">
        <v>28</v>
      </c>
      <c r="D32" s="46">
        <v>5197937</v>
      </c>
      <c r="E32" s="41">
        <v>2319.1347976900001</v>
      </c>
      <c r="F32" s="41">
        <v>1031.41884183</v>
      </c>
      <c r="G32" s="41">
        <v>1287.7159558599999</v>
      </c>
      <c r="H32" s="41">
        <v>135017.5088671</v>
      </c>
      <c r="I32" s="41">
        <v>140686.76792019</v>
      </c>
      <c r="J32" s="46">
        <v>0</v>
      </c>
      <c r="K32" s="41">
        <v>0</v>
      </c>
    </row>
    <row r="33" spans="1:11" s="39" customFormat="1" x14ac:dyDescent="0.25">
      <c r="A33" s="38" t="s">
        <v>31</v>
      </c>
      <c r="B33" s="24" t="s">
        <v>59</v>
      </c>
      <c r="C33" s="46">
        <v>212</v>
      </c>
      <c r="D33" s="46">
        <v>30656958</v>
      </c>
      <c r="E33" s="41">
        <v>11463.183389510001</v>
      </c>
      <c r="F33" s="41">
        <v>5751.6069428299998</v>
      </c>
      <c r="G33" s="41">
        <v>5711.5764466800001</v>
      </c>
      <c r="H33" s="41">
        <v>427155.59010880999</v>
      </c>
      <c r="I33" s="41">
        <v>449050.73050840001</v>
      </c>
      <c r="J33" s="46">
        <v>0</v>
      </c>
      <c r="K33" s="41">
        <v>0</v>
      </c>
    </row>
    <row r="34" spans="1:11" s="39" customFormat="1" x14ac:dyDescent="0.25">
      <c r="A34" s="38" t="s">
        <v>33</v>
      </c>
      <c r="B34" s="24" t="s">
        <v>60</v>
      </c>
      <c r="C34" s="46">
        <v>43</v>
      </c>
      <c r="D34" s="46">
        <v>16975832</v>
      </c>
      <c r="E34" s="41">
        <v>1837.48082798</v>
      </c>
      <c r="F34" s="41">
        <v>1222.77904397</v>
      </c>
      <c r="G34" s="41">
        <v>614.70178400999805</v>
      </c>
      <c r="H34" s="41">
        <v>216623.24932629999</v>
      </c>
      <c r="I34" s="41">
        <v>227241.53820079999</v>
      </c>
      <c r="J34" s="46">
        <v>0</v>
      </c>
      <c r="K34" s="41">
        <v>0</v>
      </c>
    </row>
    <row r="35" spans="1:11" s="39" customFormat="1" x14ac:dyDescent="0.25">
      <c r="A35" s="38" t="s">
        <v>35</v>
      </c>
      <c r="B35" s="24" t="s">
        <v>61</v>
      </c>
      <c r="C35" s="46">
        <v>39</v>
      </c>
      <c r="D35" s="46">
        <v>17615393</v>
      </c>
      <c r="E35" s="41">
        <v>7944.7792856300102</v>
      </c>
      <c r="F35" s="41">
        <v>2840.5612081999998</v>
      </c>
      <c r="G35" s="41">
        <v>5104.2180774300105</v>
      </c>
      <c r="H35" s="41">
        <v>406429.74539597001</v>
      </c>
      <c r="I35" s="41">
        <v>422860.01695825998</v>
      </c>
      <c r="J35" s="46">
        <v>0</v>
      </c>
      <c r="K35" s="41">
        <v>0</v>
      </c>
    </row>
    <row r="36" spans="1:11" x14ac:dyDescent="0.25">
      <c r="A36" s="6" t="s">
        <v>47</v>
      </c>
      <c r="B36" s="6" t="s">
        <v>62</v>
      </c>
      <c r="C36" s="47">
        <f>SUM($C$25:$C$35)</f>
        <v>507</v>
      </c>
      <c r="D36" s="47">
        <f>SUM($D$25:$D$35)</f>
        <v>162374751</v>
      </c>
      <c r="E36" s="42">
        <f>SUM($E$25:$E$35)</f>
        <v>54428.969242170024</v>
      </c>
      <c r="F36" s="42">
        <f>SUM($F$25:$F$35)</f>
        <v>25125.627425240007</v>
      </c>
      <c r="G36" s="42">
        <f>SUM($G$25:$G$35)</f>
        <v>29303.34181693002</v>
      </c>
      <c r="H36" s="42">
        <f>SUM($H$25:$H$35)</f>
        <v>2739726.2593583399</v>
      </c>
      <c r="I36" s="42">
        <f>SUM($I$25:$I$35)</f>
        <v>2877463.3575526597</v>
      </c>
      <c r="J36" s="47">
        <f>SUM($J$25:$J$35)</f>
        <v>0</v>
      </c>
      <c r="K36" s="42">
        <f>SUM($K$25:$K$35)</f>
        <v>0</v>
      </c>
    </row>
    <row r="37" spans="1:11" x14ac:dyDescent="0.25">
      <c r="A37" s="37"/>
      <c r="B37" s="5" t="s">
        <v>47</v>
      </c>
      <c r="C37" s="48"/>
      <c r="D37" s="48"/>
      <c r="E37" s="43"/>
      <c r="F37" s="43"/>
      <c r="G37" s="43"/>
      <c r="H37" s="43"/>
      <c r="I37" s="43"/>
      <c r="J37" s="48"/>
      <c r="K37" s="43"/>
    </row>
    <row r="38" spans="1:11" ht="15.75" x14ac:dyDescent="0.25">
      <c r="A38" s="2" t="s">
        <v>63</v>
      </c>
      <c r="B38" s="3" t="s">
        <v>64</v>
      </c>
      <c r="C38" s="48"/>
      <c r="D38" s="48"/>
      <c r="E38" s="43"/>
      <c r="F38" s="43"/>
      <c r="G38" s="43"/>
      <c r="H38" s="43"/>
      <c r="I38" s="43"/>
      <c r="J38" s="48"/>
      <c r="K38" s="43"/>
    </row>
    <row r="39" spans="1:11" s="39" customFormat="1" x14ac:dyDescent="0.25">
      <c r="A39" s="38" t="s">
        <v>15</v>
      </c>
      <c r="B39" s="24" t="s">
        <v>65</v>
      </c>
      <c r="C39" s="46">
        <v>18</v>
      </c>
      <c r="D39" s="46">
        <v>547628</v>
      </c>
      <c r="E39" s="41">
        <v>261.06383409</v>
      </c>
      <c r="F39" s="41">
        <v>342.52566337000002</v>
      </c>
      <c r="G39" s="41">
        <v>-81.461829279999606</v>
      </c>
      <c r="H39" s="41">
        <v>27686.695767109999</v>
      </c>
      <c r="I39" s="41">
        <v>28055.164306549999</v>
      </c>
      <c r="J39" s="46">
        <v>1</v>
      </c>
      <c r="K39" s="41">
        <v>0</v>
      </c>
    </row>
    <row r="40" spans="1:11" s="39" customFormat="1" x14ac:dyDescent="0.25">
      <c r="A40" s="38" t="s">
        <v>17</v>
      </c>
      <c r="B40" s="24" t="s">
        <v>66</v>
      </c>
      <c r="C40" s="46">
        <v>31</v>
      </c>
      <c r="D40" s="46">
        <v>5756004</v>
      </c>
      <c r="E40" s="41">
        <v>2055.9436561500002</v>
      </c>
      <c r="F40" s="41">
        <v>1745.8184073800001</v>
      </c>
      <c r="G40" s="41">
        <v>310.12524876999998</v>
      </c>
      <c r="H40" s="41">
        <v>207879.45211782999</v>
      </c>
      <c r="I40" s="41">
        <v>215625.33055441</v>
      </c>
      <c r="J40" s="46">
        <v>2</v>
      </c>
      <c r="K40" s="41">
        <v>9.3272999999999993</v>
      </c>
    </row>
    <row r="41" spans="1:11" s="39" customFormat="1" x14ac:dyDescent="0.25">
      <c r="A41" s="38" t="s">
        <v>19</v>
      </c>
      <c r="B41" s="24" t="s">
        <v>67</v>
      </c>
      <c r="C41" s="46">
        <v>34</v>
      </c>
      <c r="D41" s="46">
        <v>5139765</v>
      </c>
      <c r="E41" s="41">
        <v>3334.2247652800002</v>
      </c>
      <c r="F41" s="41">
        <v>2669.81285475</v>
      </c>
      <c r="G41" s="41">
        <v>664.41191052999795</v>
      </c>
      <c r="H41" s="41">
        <v>272448.64407444</v>
      </c>
      <c r="I41" s="41">
        <v>280038.24807365</v>
      </c>
      <c r="J41" s="46">
        <v>0</v>
      </c>
      <c r="K41" s="41">
        <v>0</v>
      </c>
    </row>
    <row r="42" spans="1:11" s="39" customFormat="1" x14ac:dyDescent="0.25">
      <c r="A42" s="38" t="s">
        <v>21</v>
      </c>
      <c r="B42" s="24" t="s">
        <v>68</v>
      </c>
      <c r="C42" s="46">
        <v>28</v>
      </c>
      <c r="D42" s="46">
        <v>2993018</v>
      </c>
      <c r="E42" s="41">
        <v>3358.67174686</v>
      </c>
      <c r="F42" s="41">
        <v>1130.22556489</v>
      </c>
      <c r="G42" s="41">
        <v>2228.44618197</v>
      </c>
      <c r="H42" s="41">
        <v>102137.71739594</v>
      </c>
      <c r="I42" s="41">
        <v>111967.41416551999</v>
      </c>
      <c r="J42" s="46">
        <v>0</v>
      </c>
      <c r="K42" s="41">
        <v>0</v>
      </c>
    </row>
    <row r="43" spans="1:11" s="39" customFormat="1" x14ac:dyDescent="0.25">
      <c r="A43" s="38" t="s">
        <v>23</v>
      </c>
      <c r="B43" s="24" t="s">
        <v>69</v>
      </c>
      <c r="C43" s="46">
        <v>31</v>
      </c>
      <c r="D43" s="46">
        <v>589477</v>
      </c>
      <c r="E43" s="41">
        <v>18131.490115469998</v>
      </c>
      <c r="F43" s="41">
        <v>14539.164994930001</v>
      </c>
      <c r="G43" s="41">
        <v>3592.3251205400202</v>
      </c>
      <c r="H43" s="41">
        <v>200651.39259132001</v>
      </c>
      <c r="I43" s="41">
        <v>246226.96556109999</v>
      </c>
      <c r="J43" s="46">
        <v>0</v>
      </c>
      <c r="K43" s="41">
        <v>0</v>
      </c>
    </row>
    <row r="44" spans="1:11" s="39" customFormat="1" x14ac:dyDescent="0.25">
      <c r="A44" s="38" t="s">
        <v>25</v>
      </c>
      <c r="B44" s="24" t="s">
        <v>70</v>
      </c>
      <c r="C44" s="46">
        <v>22</v>
      </c>
      <c r="D44" s="46">
        <v>477138</v>
      </c>
      <c r="E44" s="41">
        <v>1319.81385191</v>
      </c>
      <c r="F44" s="41">
        <v>1229.81150619</v>
      </c>
      <c r="G44" s="41">
        <v>90.002345720000406</v>
      </c>
      <c r="H44" s="41">
        <v>41271.901724590003</v>
      </c>
      <c r="I44" s="41">
        <v>43662.399113259999</v>
      </c>
      <c r="J44" s="46">
        <v>2</v>
      </c>
      <c r="K44" s="41">
        <v>25.812899999999999</v>
      </c>
    </row>
    <row r="45" spans="1:11" x14ac:dyDescent="0.25">
      <c r="A45" s="6" t="s">
        <v>47</v>
      </c>
      <c r="B45" s="6" t="s">
        <v>71</v>
      </c>
      <c r="C45" s="47">
        <f>SUM($C$39:$C$44)</f>
        <v>164</v>
      </c>
      <c r="D45" s="47">
        <f>SUM($D$39:$D$44)</f>
        <v>15503030</v>
      </c>
      <c r="E45" s="42">
        <f>SUM($E$39:$E$44)</f>
        <v>28461.207969759998</v>
      </c>
      <c r="F45" s="42">
        <f>SUM($F$39:$F$44)</f>
        <v>21657.358991509998</v>
      </c>
      <c r="G45" s="42">
        <f>SUM($G$39:$G$44)</f>
        <v>6803.8489782500192</v>
      </c>
      <c r="H45" s="42">
        <f>SUM($H$39:$H$44)</f>
        <v>852075.80367122998</v>
      </c>
      <c r="I45" s="42">
        <f>SUM($I$39:$I$44)</f>
        <v>925575.5217744899</v>
      </c>
      <c r="J45" s="47">
        <f>SUM($J$39:$J$44)</f>
        <v>5</v>
      </c>
      <c r="K45" s="42">
        <f>SUM($K$39:$K$44)</f>
        <v>35.1402</v>
      </c>
    </row>
    <row r="46" spans="1:11" x14ac:dyDescent="0.25">
      <c r="A46" s="37"/>
      <c r="B46" s="5" t="s">
        <v>47</v>
      </c>
      <c r="C46" s="48"/>
      <c r="D46" s="48"/>
      <c r="E46" s="43"/>
      <c r="F46" s="43"/>
      <c r="G46" s="43"/>
      <c r="H46" s="43"/>
      <c r="I46" s="43"/>
      <c r="J46" s="48"/>
      <c r="K46" s="43"/>
    </row>
    <row r="47" spans="1:11" ht="15.75" x14ac:dyDescent="0.25">
      <c r="A47" s="2" t="s">
        <v>72</v>
      </c>
      <c r="B47" s="3" t="s">
        <v>73</v>
      </c>
      <c r="C47" s="48"/>
      <c r="D47" s="48"/>
      <c r="E47" s="43"/>
      <c r="F47" s="43"/>
      <c r="G47" s="43"/>
      <c r="H47" s="43"/>
      <c r="I47" s="43"/>
      <c r="J47" s="48"/>
      <c r="K47" s="43"/>
    </row>
    <row r="48" spans="1:11" s="39" customFormat="1" x14ac:dyDescent="0.25">
      <c r="A48" s="38" t="s">
        <v>15</v>
      </c>
      <c r="B48" s="24" t="s">
        <v>74</v>
      </c>
      <c r="C48" s="46">
        <v>29</v>
      </c>
      <c r="D48" s="46">
        <v>2993032</v>
      </c>
      <c r="E48" s="41">
        <v>250.26512339999999</v>
      </c>
      <c r="F48" s="41">
        <v>141.23702259000001</v>
      </c>
      <c r="G48" s="41">
        <v>109.02810081</v>
      </c>
      <c r="H48" s="41">
        <v>27498.736892609999</v>
      </c>
      <c r="I48" s="41">
        <v>28642.963446999998</v>
      </c>
      <c r="J48" s="46">
        <v>0</v>
      </c>
      <c r="K48" s="41">
        <v>0</v>
      </c>
    </row>
    <row r="49" spans="1:11" s="39" customFormat="1" x14ac:dyDescent="0.25">
      <c r="A49" s="38" t="s">
        <v>17</v>
      </c>
      <c r="B49" s="24" t="s">
        <v>75</v>
      </c>
      <c r="C49" s="46">
        <v>12</v>
      </c>
      <c r="D49" s="46">
        <v>3068204</v>
      </c>
      <c r="E49" s="41">
        <v>182.16153474000001</v>
      </c>
      <c r="F49" s="41">
        <v>45.006422970000003</v>
      </c>
      <c r="G49" s="41">
        <v>137.15511176999999</v>
      </c>
      <c r="H49" s="41">
        <v>20919.148152049998</v>
      </c>
      <c r="I49" s="41">
        <v>21669.449281630001</v>
      </c>
      <c r="J49" s="46">
        <v>0</v>
      </c>
      <c r="K49" s="41">
        <v>0</v>
      </c>
    </row>
    <row r="50" spans="1:11" x14ac:dyDescent="0.25">
      <c r="A50" s="6" t="s">
        <v>47</v>
      </c>
      <c r="B50" s="6" t="s">
        <v>76</v>
      </c>
      <c r="C50" s="47">
        <f>SUM($C$48:$C$49)</f>
        <v>41</v>
      </c>
      <c r="D50" s="47">
        <f>SUM($D$48:$D$49)</f>
        <v>6061236</v>
      </c>
      <c r="E50" s="42">
        <f>SUM($E$48:$E$49)</f>
        <v>432.42665813999997</v>
      </c>
      <c r="F50" s="42">
        <f>SUM($F$48:$F$49)</f>
        <v>186.24344556</v>
      </c>
      <c r="G50" s="42">
        <f>SUM($G$48:$G$49)</f>
        <v>246.18321257999997</v>
      </c>
      <c r="H50" s="42">
        <f>SUM($H$48:$H$49)</f>
        <v>48417.885044659997</v>
      </c>
      <c r="I50" s="42">
        <f>SUM($I$48:$I$49)</f>
        <v>50312.412728629999</v>
      </c>
      <c r="J50" s="47">
        <f>SUM($J$48:$J$49)</f>
        <v>0</v>
      </c>
      <c r="K50" s="42">
        <f>SUM($K$48:$K$49)</f>
        <v>0</v>
      </c>
    </row>
    <row r="51" spans="1:11" x14ac:dyDescent="0.25">
      <c r="A51" s="37"/>
      <c r="B51" s="5" t="s">
        <v>47</v>
      </c>
      <c r="C51" s="48"/>
      <c r="D51" s="48"/>
      <c r="E51" s="43"/>
      <c r="F51" s="43"/>
      <c r="G51" s="43"/>
      <c r="H51" s="43"/>
      <c r="I51" s="43"/>
      <c r="J51" s="48"/>
      <c r="K51" s="43"/>
    </row>
    <row r="52" spans="1:11" ht="15.75" x14ac:dyDescent="0.25">
      <c r="A52" s="2" t="s">
        <v>77</v>
      </c>
      <c r="B52" s="3" t="s">
        <v>78</v>
      </c>
      <c r="C52" s="48"/>
      <c r="D52" s="48"/>
      <c r="E52" s="43"/>
      <c r="F52" s="43"/>
      <c r="G52" s="43"/>
      <c r="H52" s="43"/>
      <c r="I52" s="43"/>
      <c r="J52" s="48"/>
      <c r="K52" s="43"/>
    </row>
    <row r="53" spans="1:11" s="39" customFormat="1" x14ac:dyDescent="0.25">
      <c r="A53" s="38" t="s">
        <v>15</v>
      </c>
      <c r="B53" s="24" t="s">
        <v>79</v>
      </c>
      <c r="C53" s="46">
        <v>298</v>
      </c>
      <c r="D53" s="46">
        <v>12967242</v>
      </c>
      <c r="E53" s="41">
        <v>8466.8758622899895</v>
      </c>
      <c r="F53" s="41">
        <v>4289.8598406700003</v>
      </c>
      <c r="G53" s="41">
        <v>4177.0160216199902</v>
      </c>
      <c r="H53" s="41">
        <v>268487.59971482999</v>
      </c>
      <c r="I53" s="41">
        <v>274293.80107267998</v>
      </c>
      <c r="J53" s="46">
        <v>0</v>
      </c>
      <c r="K53" s="41">
        <v>0</v>
      </c>
    </row>
    <row r="54" spans="1:11" s="39" customFormat="1" x14ac:dyDescent="0.25">
      <c r="A54" s="38" t="s">
        <v>17</v>
      </c>
      <c r="B54" s="24" t="s">
        <v>80</v>
      </c>
      <c r="C54" s="46">
        <v>19</v>
      </c>
      <c r="D54" s="46">
        <v>6833014</v>
      </c>
      <c r="E54" s="41">
        <v>2760.73732965</v>
      </c>
      <c r="F54" s="41">
        <v>780.89278743</v>
      </c>
      <c r="G54" s="41">
        <v>1979.84454222</v>
      </c>
      <c r="H54" s="41">
        <v>55677.245443489999</v>
      </c>
      <c r="I54" s="41">
        <v>55001.75225849</v>
      </c>
      <c r="J54" s="46">
        <v>0</v>
      </c>
      <c r="K54" s="41">
        <v>0</v>
      </c>
    </row>
    <row r="55" spans="1:11" s="39" customFormat="1" x14ac:dyDescent="0.25">
      <c r="A55" s="38" t="s">
        <v>19</v>
      </c>
      <c r="B55" s="24" t="s">
        <v>81</v>
      </c>
      <c r="C55" s="46">
        <v>222</v>
      </c>
      <c r="D55" s="46">
        <v>19736879</v>
      </c>
      <c r="E55" s="41">
        <v>19250.517820879999</v>
      </c>
      <c r="F55" s="41">
        <v>15404.420626229999</v>
      </c>
      <c r="G55" s="41">
        <v>3846.0971946500099</v>
      </c>
      <c r="H55" s="41">
        <v>726868.42559962999</v>
      </c>
      <c r="I55" s="41">
        <v>750412.61026166996</v>
      </c>
      <c r="J55" s="46">
        <v>0</v>
      </c>
      <c r="K55" s="41">
        <v>0</v>
      </c>
    </row>
    <row r="56" spans="1:11" s="39" customFormat="1" x14ac:dyDescent="0.25">
      <c r="A56" s="38" t="s">
        <v>21</v>
      </c>
      <c r="B56" s="24" t="s">
        <v>82</v>
      </c>
      <c r="C56" s="46">
        <v>54</v>
      </c>
      <c r="D56" s="46">
        <v>1385955</v>
      </c>
      <c r="E56" s="41">
        <v>588.10157323999999</v>
      </c>
      <c r="F56" s="41">
        <v>342.09721322000001</v>
      </c>
      <c r="G56" s="41">
        <v>246.004360020001</v>
      </c>
      <c r="H56" s="41">
        <v>27587.142743470002</v>
      </c>
      <c r="I56" s="41">
        <v>28404.28052407</v>
      </c>
      <c r="J56" s="46">
        <v>0</v>
      </c>
      <c r="K56" s="41">
        <v>0</v>
      </c>
    </row>
    <row r="57" spans="1:11" x14ac:dyDescent="0.25">
      <c r="A57" s="6" t="s">
        <v>47</v>
      </c>
      <c r="B57" s="6" t="s">
        <v>83</v>
      </c>
      <c r="C57" s="47">
        <f>SUM($C$53:$C$56)</f>
        <v>593</v>
      </c>
      <c r="D57" s="47">
        <f>SUM($D$53:$D$56)</f>
        <v>40923090</v>
      </c>
      <c r="E57" s="42">
        <f>SUM($E$53:$E$56)</f>
        <v>31066.232586059989</v>
      </c>
      <c r="F57" s="42">
        <f>SUM($F$53:$F$56)</f>
        <v>20817.270467549999</v>
      </c>
      <c r="G57" s="42">
        <f>SUM($G$53:$G$56)</f>
        <v>10248.96211851</v>
      </c>
      <c r="H57" s="42">
        <f>SUM($H$53:$H$56)</f>
        <v>1078620.4135014198</v>
      </c>
      <c r="I57" s="42">
        <f>SUM($I$53:$I$56)</f>
        <v>1108112.44411691</v>
      </c>
      <c r="J57" s="47">
        <f>SUM($J$53:$J$56)</f>
        <v>0</v>
      </c>
      <c r="K57" s="42">
        <f>SUM($K$53:$K$56)</f>
        <v>0</v>
      </c>
    </row>
    <row r="58" spans="1:11" x14ac:dyDescent="0.25">
      <c r="A58" s="37"/>
      <c r="B58" s="5" t="s">
        <v>47</v>
      </c>
      <c r="C58" s="48"/>
      <c r="D58" s="48"/>
      <c r="E58" s="43"/>
      <c r="F58" s="43"/>
      <c r="G58" s="43"/>
      <c r="H58" s="43"/>
      <c r="I58" s="43"/>
      <c r="J58" s="48"/>
      <c r="K58" s="43"/>
    </row>
    <row r="59" spans="1:11" x14ac:dyDescent="0.25">
      <c r="A59" s="7" t="s">
        <v>47</v>
      </c>
      <c r="B59" s="7" t="s">
        <v>84</v>
      </c>
      <c r="C59" s="50">
        <f>SUM($C$6:$C$21) + SUM($C$25:$C$35) + SUM($C$39:$C$44) + SUM($C$48:$C$49) + SUM($C$53:$C$56)</f>
        <v>1624</v>
      </c>
      <c r="D59" s="50">
        <f>SUM($D$6:$D$21) + SUM($D$25:$D$35) + SUM($D$39:$D$44) + SUM($D$48:$D$49) + SUM($D$53:$D$56)</f>
        <v>231753772</v>
      </c>
      <c r="E59" s="45">
        <f>SUM($E$6:$E$21) + SUM($E$25:$E$35) + SUM($E$39:$E$44) + SUM($E$48:$E$49) + SUM($E$53:$E$56)</f>
        <v>1027712.6139975099</v>
      </c>
      <c r="F59" s="45">
        <f>SUM($F$6:$F$21) + SUM($F$25:$F$35) + SUM($F$39:$F$44) + SUM($F$48:$F$49) + SUM($F$53:$F$56)</f>
        <v>987635.84260145098</v>
      </c>
      <c r="G59" s="45">
        <f>SUM($G$6:$G$21) + SUM($G$25:$G$35) + SUM($G$39:$G$44) + SUM($G$48:$G$49) + SUM($G$53:$G$56)</f>
        <v>40076.771396059303</v>
      </c>
      <c r="H59" s="45">
        <f>SUM($H$6:$H$21) + SUM($H$25:$H$35) + SUM($H$39:$H$44) + SUM($H$48:$H$49) + SUM($H$53:$H$56)</f>
        <v>6426952.0401009005</v>
      </c>
      <c r="I59" s="45">
        <f>SUM($I$6:$I$21) + SUM($I$25:$I$35) + SUM($I$39:$I$44) + SUM($I$48:$I$49) + SUM($I$53:$I$56)</f>
        <v>6731490.3231423693</v>
      </c>
      <c r="J59" s="50">
        <f>SUM($J$6:$J$21) + SUM($J$25:$J$35) + SUM($J$39:$J$44) + SUM($J$48:$J$49) + SUM($J$53:$J$56)</f>
        <v>12</v>
      </c>
      <c r="K59" s="45">
        <f>SUM($K$6:$K$21) + SUM($K$25:$K$35) + SUM($K$39:$K$44) + SUM($K$48:$K$49) + SUM($K$53:$K$56)</f>
        <v>35.1402</v>
      </c>
    </row>
    <row r="60" spans="1:11" x14ac:dyDescent="0.25">
      <c r="A60" s="37"/>
      <c r="B60" s="5" t="s">
        <v>47</v>
      </c>
      <c r="C60" s="48"/>
      <c r="D60" s="48"/>
      <c r="E60" s="43"/>
      <c r="F60" s="43"/>
      <c r="G60" s="43"/>
      <c r="H60" s="43"/>
      <c r="I60" s="43"/>
      <c r="J60" s="48"/>
      <c r="K60" s="43"/>
    </row>
    <row r="61" spans="1:11" ht="15.75" x14ac:dyDescent="0.25">
      <c r="A61" s="2" t="s">
        <v>85</v>
      </c>
      <c r="B61" s="3" t="s">
        <v>86</v>
      </c>
      <c r="C61" s="48"/>
      <c r="D61" s="48"/>
      <c r="E61" s="43"/>
      <c r="F61" s="43"/>
      <c r="G61" s="43"/>
      <c r="H61" s="43"/>
      <c r="I61" s="43"/>
      <c r="J61" s="48"/>
      <c r="K61" s="43"/>
    </row>
    <row r="62" spans="1:11" ht="15.75" x14ac:dyDescent="0.25">
      <c r="A62" s="2" t="s">
        <v>13</v>
      </c>
      <c r="B62" s="3" t="s">
        <v>14</v>
      </c>
      <c r="C62" s="48"/>
      <c r="D62" s="48"/>
      <c r="E62" s="43"/>
      <c r="F62" s="43"/>
      <c r="G62" s="43"/>
      <c r="H62" s="43"/>
      <c r="I62" s="43"/>
      <c r="J62" s="48"/>
      <c r="K62" s="43"/>
    </row>
    <row r="63" spans="1:11" s="39" customFormat="1" x14ac:dyDescent="0.25">
      <c r="A63" s="38" t="s">
        <v>15</v>
      </c>
      <c r="B63" s="24" t="s">
        <v>87</v>
      </c>
      <c r="C63" s="46">
        <v>81</v>
      </c>
      <c r="D63" s="46">
        <v>68301</v>
      </c>
      <c r="E63" s="41">
        <v>71.769405739999996</v>
      </c>
      <c r="F63" s="41">
        <v>0</v>
      </c>
      <c r="G63" s="41">
        <v>71.769405739999996</v>
      </c>
      <c r="H63" s="41">
        <v>16243.184736220001</v>
      </c>
      <c r="I63" s="41">
        <v>16169.804649060001</v>
      </c>
      <c r="J63" s="46">
        <v>0</v>
      </c>
      <c r="K63" s="41">
        <v>0</v>
      </c>
    </row>
    <row r="64" spans="1:11" s="39" customFormat="1" x14ac:dyDescent="0.25">
      <c r="A64" s="38" t="s">
        <v>17</v>
      </c>
      <c r="B64" s="24" t="s">
        <v>88</v>
      </c>
      <c r="C64" s="46">
        <v>0</v>
      </c>
      <c r="D64" s="46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6">
        <v>0</v>
      </c>
      <c r="K64" s="41">
        <v>0</v>
      </c>
    </row>
    <row r="65" spans="1:11" s="39" customFormat="1" x14ac:dyDescent="0.25">
      <c r="A65" s="38" t="s">
        <v>19</v>
      </c>
      <c r="B65" s="24" t="s">
        <v>89</v>
      </c>
      <c r="C65" s="46">
        <v>4</v>
      </c>
      <c r="D65" s="46">
        <v>30</v>
      </c>
      <c r="E65" s="41">
        <v>0</v>
      </c>
      <c r="F65" s="41">
        <v>0</v>
      </c>
      <c r="G65" s="41">
        <v>0</v>
      </c>
      <c r="H65" s="41">
        <v>1105.754156</v>
      </c>
      <c r="I65" s="41">
        <v>1102.877894</v>
      </c>
      <c r="J65" s="46">
        <v>0</v>
      </c>
      <c r="K65" s="41">
        <v>0</v>
      </c>
    </row>
    <row r="66" spans="1:11" s="39" customFormat="1" x14ac:dyDescent="0.25">
      <c r="A66" s="38" t="s">
        <v>21</v>
      </c>
      <c r="B66" s="24" t="s">
        <v>90</v>
      </c>
      <c r="C66" s="46">
        <v>1</v>
      </c>
      <c r="D66" s="46">
        <v>193250</v>
      </c>
      <c r="E66" s="41">
        <v>18.27</v>
      </c>
      <c r="F66" s="41">
        <v>41.5700000000001</v>
      </c>
      <c r="G66" s="41">
        <v>-23.3</v>
      </c>
      <c r="H66" s="41">
        <v>5179.55</v>
      </c>
      <c r="I66" s="41">
        <v>5308.39</v>
      </c>
      <c r="J66" s="46">
        <v>0</v>
      </c>
      <c r="K66" s="41">
        <v>0</v>
      </c>
    </row>
    <row r="67" spans="1:11" x14ac:dyDescent="0.25">
      <c r="A67" s="6" t="s">
        <v>47</v>
      </c>
      <c r="B67" s="6" t="s">
        <v>91</v>
      </c>
      <c r="C67" s="47">
        <f>SUM($C$63:$C$66)</f>
        <v>86</v>
      </c>
      <c r="D67" s="47">
        <f>SUM($D$63:$D$66)</f>
        <v>261581</v>
      </c>
      <c r="E67" s="42">
        <f>SUM($E$63:$E$66)</f>
        <v>90.039405739999992</v>
      </c>
      <c r="F67" s="42">
        <f>SUM($F$63:$F$66)</f>
        <v>41.5700000000001</v>
      </c>
      <c r="G67" s="42">
        <f>SUM($G$63:$G$66)</f>
        <v>48.469405739999999</v>
      </c>
      <c r="H67" s="42">
        <f>SUM($H$63:$H$66)</f>
        <v>22528.488892220001</v>
      </c>
      <c r="I67" s="42">
        <f>SUM($I$63:$I$66)</f>
        <v>22581.07254306</v>
      </c>
      <c r="J67" s="47">
        <f>SUM($J$63:$J$66)</f>
        <v>0</v>
      </c>
      <c r="K67" s="42">
        <f>SUM($K$63:$K$66)</f>
        <v>0</v>
      </c>
    </row>
    <row r="68" spans="1:11" x14ac:dyDescent="0.25">
      <c r="A68" s="37"/>
      <c r="B68" s="5" t="s">
        <v>47</v>
      </c>
      <c r="C68" s="48"/>
      <c r="D68" s="48"/>
      <c r="E68" s="43"/>
      <c r="F68" s="43"/>
      <c r="G68" s="43"/>
      <c r="H68" s="43"/>
      <c r="I68" s="43"/>
      <c r="J68" s="48"/>
      <c r="K68" s="43"/>
    </row>
    <row r="69" spans="1:11" ht="15.75" x14ac:dyDescent="0.25">
      <c r="A69" s="2" t="s">
        <v>49</v>
      </c>
      <c r="B69" s="3" t="s">
        <v>50</v>
      </c>
      <c r="C69" s="48"/>
      <c r="D69" s="48"/>
      <c r="E69" s="43"/>
      <c r="F69" s="43"/>
      <c r="G69" s="43"/>
      <c r="H69" s="43"/>
      <c r="I69" s="43"/>
      <c r="J69" s="48"/>
      <c r="K69" s="43"/>
    </row>
    <row r="70" spans="1:11" s="39" customFormat="1" x14ac:dyDescent="0.25">
      <c r="A70" s="38" t="s">
        <v>15</v>
      </c>
      <c r="B70" s="24" t="s">
        <v>60</v>
      </c>
      <c r="C70" s="46">
        <v>17</v>
      </c>
      <c r="D70" s="46">
        <v>263250</v>
      </c>
      <c r="E70" s="41">
        <v>0</v>
      </c>
      <c r="F70" s="41">
        <v>61.644085160000003</v>
      </c>
      <c r="G70" s="41">
        <v>-61.644085160000003</v>
      </c>
      <c r="H70" s="41">
        <v>3892.0818738399998</v>
      </c>
      <c r="I70" s="41">
        <v>4112.8499288100002</v>
      </c>
      <c r="J70" s="46">
        <v>0</v>
      </c>
      <c r="K70" s="41">
        <v>0</v>
      </c>
    </row>
    <row r="71" spans="1:11" s="39" customFormat="1" x14ac:dyDescent="0.25">
      <c r="A71" s="38" t="s">
        <v>17</v>
      </c>
      <c r="B71" s="24" t="s">
        <v>92</v>
      </c>
      <c r="C71" s="46">
        <v>0</v>
      </c>
      <c r="D71" s="46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6">
        <v>0</v>
      </c>
      <c r="K71" s="41">
        <v>0</v>
      </c>
    </row>
    <row r="72" spans="1:11" x14ac:dyDescent="0.25">
      <c r="A72" s="6" t="s">
        <v>47</v>
      </c>
      <c r="B72" s="6" t="s">
        <v>93</v>
      </c>
      <c r="C72" s="47">
        <f>SUM($C$70:$C$71)</f>
        <v>17</v>
      </c>
      <c r="D72" s="47">
        <f>SUM($D$70:$D$71)</f>
        <v>263250</v>
      </c>
      <c r="E72" s="42">
        <f>SUM($E$70:$E$71)</f>
        <v>0</v>
      </c>
      <c r="F72" s="42">
        <f>SUM($F$70:$F$71)</f>
        <v>61.644085160000003</v>
      </c>
      <c r="G72" s="42">
        <f>SUM($G$70:$G$71)</f>
        <v>-61.644085160000003</v>
      </c>
      <c r="H72" s="42">
        <f>SUM($H$70:$H$71)</f>
        <v>3892.0818738399998</v>
      </c>
      <c r="I72" s="42">
        <f>SUM($I$70:$I$71)</f>
        <v>4112.8499288100002</v>
      </c>
      <c r="J72" s="47">
        <f>SUM($J$70:$J$71)</f>
        <v>0</v>
      </c>
      <c r="K72" s="42">
        <f>SUM($K$70:$K$71)</f>
        <v>0</v>
      </c>
    </row>
    <row r="73" spans="1:11" x14ac:dyDescent="0.25">
      <c r="A73" s="37"/>
      <c r="B73" s="4" t="s">
        <v>47</v>
      </c>
      <c r="C73" s="48"/>
      <c r="D73" s="48"/>
      <c r="E73" s="43"/>
      <c r="F73" s="43"/>
      <c r="G73" s="43"/>
      <c r="H73" s="43"/>
      <c r="I73" s="43"/>
      <c r="J73" s="48"/>
      <c r="K73" s="43"/>
    </row>
    <row r="74" spans="1:11" s="39" customFormat="1" x14ac:dyDescent="0.25">
      <c r="A74" s="38" t="s">
        <v>63</v>
      </c>
      <c r="B74" s="24" t="s">
        <v>78</v>
      </c>
      <c r="C74" s="46">
        <v>0</v>
      </c>
      <c r="D74" s="46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6">
        <v>0</v>
      </c>
      <c r="K74" s="41">
        <v>0</v>
      </c>
    </row>
    <row r="75" spans="1:11" x14ac:dyDescent="0.25">
      <c r="A75" s="37"/>
      <c r="B75" s="37"/>
      <c r="C75" s="48"/>
      <c r="D75" s="48"/>
      <c r="E75" s="43"/>
      <c r="F75" s="43"/>
      <c r="G75" s="43"/>
      <c r="H75" s="43"/>
      <c r="I75" s="43"/>
      <c r="J75" s="48"/>
      <c r="K75" s="43"/>
    </row>
    <row r="76" spans="1:11" x14ac:dyDescent="0.25">
      <c r="A76" s="7" t="s">
        <v>47</v>
      </c>
      <c r="B76" s="7" t="s">
        <v>94</v>
      </c>
      <c r="C76" s="50">
        <f>SUM($C$63:$C$66) + SUM($C$70:$C$71) + SUM($C$74:$C$74)</f>
        <v>103</v>
      </c>
      <c r="D76" s="50">
        <f>SUM($D$63:$D$66) + SUM($D$70:$D$71) + SUM($D$74:$D$74)</f>
        <v>524831</v>
      </c>
      <c r="E76" s="45">
        <f>SUM($E$63:$E$66) + SUM($E$70:$E$71) + SUM($E$74:$E$74)</f>
        <v>90.039405739999992</v>
      </c>
      <c r="F76" s="45">
        <f>SUM($F$63:$F$66) + SUM($F$70:$F$71) + SUM($F$74:$F$74)</f>
        <v>103.21408516000011</v>
      </c>
      <c r="G76" s="45">
        <f>SUM($G$63:$G$66) + SUM($G$70:$G$71) + SUM($G$74:$G$74)</f>
        <v>-13.174679420000004</v>
      </c>
      <c r="H76" s="45">
        <f>SUM($H$63:$H$66) + SUM($H$70:$H$71) + SUM($H$74:$H$74)</f>
        <v>26420.570766060002</v>
      </c>
      <c r="I76" s="45">
        <f>SUM($I$63:$I$66) + SUM($I$70:$I$71) + SUM($I$74:$I$74)</f>
        <v>26693.922471869999</v>
      </c>
      <c r="J76" s="50">
        <f>SUM($J$63:$J$66) + SUM($J$70:$J$71) + SUM($J$74:$J$74)</f>
        <v>0</v>
      </c>
      <c r="K76" s="45">
        <f>SUM($K$63:$K$66) + SUM($K$70:$K$71) + SUM($K$74:$K$74)</f>
        <v>0</v>
      </c>
    </row>
    <row r="77" spans="1:11" x14ac:dyDescent="0.25">
      <c r="A77" s="37"/>
      <c r="B77" s="5" t="s">
        <v>47</v>
      </c>
      <c r="C77" s="48"/>
      <c r="D77" s="48"/>
      <c r="E77" s="43"/>
      <c r="F77" s="43"/>
      <c r="G77" s="43"/>
      <c r="H77" s="43"/>
      <c r="I77" s="43"/>
      <c r="J77" s="48"/>
      <c r="K77" s="43"/>
    </row>
    <row r="78" spans="1:11" ht="15.75" x14ac:dyDescent="0.25">
      <c r="A78" s="2" t="s">
        <v>95</v>
      </c>
      <c r="B78" s="3" t="s">
        <v>96</v>
      </c>
      <c r="C78" s="48"/>
      <c r="D78" s="48"/>
      <c r="E78" s="43"/>
      <c r="F78" s="43"/>
      <c r="G78" s="43"/>
      <c r="H78" s="43"/>
      <c r="I78" s="43"/>
      <c r="J78" s="48"/>
      <c r="K78" s="43"/>
    </row>
    <row r="79" spans="1:11" s="39" customFormat="1" x14ac:dyDescent="0.25">
      <c r="A79" s="38" t="s">
        <v>13</v>
      </c>
      <c r="B79" s="24" t="s">
        <v>14</v>
      </c>
      <c r="C79" s="46">
        <v>12</v>
      </c>
      <c r="D79" s="46">
        <v>2201</v>
      </c>
      <c r="E79" s="41">
        <v>1.9999999999999901E-4</v>
      </c>
      <c r="F79" s="41">
        <v>0.232100000000003</v>
      </c>
      <c r="G79" s="41">
        <v>-0.23190000000000299</v>
      </c>
      <c r="H79" s="41">
        <v>121.24</v>
      </c>
      <c r="I79" s="41">
        <v>121.101</v>
      </c>
      <c r="J79" s="46">
        <v>0</v>
      </c>
      <c r="K79" s="41">
        <v>0</v>
      </c>
    </row>
    <row r="80" spans="1:11" s="39" customFormat="1" x14ac:dyDescent="0.25">
      <c r="A80" s="51"/>
      <c r="B80" s="51"/>
      <c r="C80" s="52"/>
      <c r="D80" s="52"/>
      <c r="E80" s="53"/>
      <c r="F80" s="53"/>
      <c r="G80" s="53"/>
      <c r="H80" s="53"/>
      <c r="I80" s="53"/>
      <c r="J80" s="52"/>
      <c r="K80" s="53"/>
    </row>
    <row r="81" spans="1:11" s="39" customFormat="1" x14ac:dyDescent="0.25">
      <c r="A81" s="38" t="s">
        <v>49</v>
      </c>
      <c r="B81" s="24" t="s">
        <v>50</v>
      </c>
      <c r="C81" s="46">
        <v>0</v>
      </c>
      <c r="D81" s="46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6">
        <v>0</v>
      </c>
      <c r="K81" s="41">
        <v>0</v>
      </c>
    </row>
    <row r="82" spans="1:11" s="39" customFormat="1" x14ac:dyDescent="0.25">
      <c r="A82" s="51"/>
      <c r="B82" s="51"/>
      <c r="C82" s="52"/>
      <c r="D82" s="52"/>
      <c r="E82" s="53"/>
      <c r="F82" s="53"/>
      <c r="G82" s="53"/>
      <c r="H82" s="53"/>
      <c r="I82" s="53"/>
      <c r="J82" s="52"/>
      <c r="K82" s="53"/>
    </row>
    <row r="83" spans="1:11" s="39" customFormat="1" x14ac:dyDescent="0.25">
      <c r="A83" s="38" t="s">
        <v>63</v>
      </c>
      <c r="B83" s="24" t="s">
        <v>78</v>
      </c>
      <c r="C83" s="46">
        <v>0</v>
      </c>
      <c r="D83" s="46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6">
        <v>0</v>
      </c>
      <c r="K83" s="41">
        <v>0</v>
      </c>
    </row>
    <row r="84" spans="1:11" x14ac:dyDescent="0.25">
      <c r="A84" s="37"/>
      <c r="B84" s="37"/>
      <c r="C84" s="48"/>
      <c r="D84" s="48"/>
      <c r="E84" s="43"/>
      <c r="F84" s="43"/>
      <c r="G84" s="43"/>
      <c r="H84" s="43"/>
      <c r="I84" s="43"/>
      <c r="J84" s="48"/>
      <c r="K84" s="43"/>
    </row>
    <row r="85" spans="1:11" x14ac:dyDescent="0.25">
      <c r="A85" s="7" t="s">
        <v>47</v>
      </c>
      <c r="B85" s="7" t="s">
        <v>97</v>
      </c>
      <c r="C85" s="50">
        <f>SUM($C$79:$C$83)</f>
        <v>12</v>
      </c>
      <c r="D85" s="50">
        <f>SUM($D$79:$D$83)</f>
        <v>2201</v>
      </c>
      <c r="E85" s="45">
        <f>SUM($E$79:$E$83)</f>
        <v>1.9999999999999901E-4</v>
      </c>
      <c r="F85" s="45">
        <f>SUM($F$79:$F$83)</f>
        <v>0.232100000000003</v>
      </c>
      <c r="G85" s="45">
        <f>SUM($G$79:$G$83)</f>
        <v>-0.23190000000000299</v>
      </c>
      <c r="H85" s="45">
        <f>SUM($H$79:$H$83)</f>
        <v>121.24</v>
      </c>
      <c r="I85" s="45">
        <f>SUM($I$79:$I$83)</f>
        <v>121.101</v>
      </c>
      <c r="J85" s="50">
        <f>SUM($J$79:$J$83)</f>
        <v>0</v>
      </c>
      <c r="K85" s="45">
        <f>SUM($K$79:$K$83)</f>
        <v>0</v>
      </c>
    </row>
    <row r="86" spans="1:11" x14ac:dyDescent="0.25">
      <c r="A86" s="37"/>
      <c r="B86" s="4" t="s">
        <v>47</v>
      </c>
      <c r="C86" s="48"/>
      <c r="D86" s="48"/>
      <c r="E86" s="43"/>
      <c r="F86" s="43"/>
      <c r="G86" s="43"/>
      <c r="H86" s="43"/>
      <c r="I86" s="43"/>
      <c r="J86" s="48"/>
      <c r="K86" s="43"/>
    </row>
    <row r="87" spans="1:11" x14ac:dyDescent="0.25">
      <c r="A87" s="7" t="s">
        <v>47</v>
      </c>
      <c r="B87" s="7" t="s">
        <v>98</v>
      </c>
      <c r="C87" s="50">
        <f>SUM($C$59:$C$59) + SUM($C$76:$C$76) + SUM($C$85:$C$85)</f>
        <v>1739</v>
      </c>
      <c r="D87" s="50">
        <f>SUM($D$59:$D$59) + SUM($D$76:$D$76) + SUM($D$85:$D$85)</f>
        <v>232280804</v>
      </c>
      <c r="E87" s="45">
        <f>SUM($E$59:$E$59) + SUM($E$76:$E$76) + SUM($E$85:$E$85)</f>
        <v>1027802.6536032499</v>
      </c>
      <c r="F87" s="45">
        <f>SUM($F$59:$F$59) + SUM($F$76:$F$76) + SUM($F$85:$F$85)</f>
        <v>987739.28878661105</v>
      </c>
      <c r="G87" s="45">
        <f>SUM($G$59:$G$59) + SUM($G$76:$G$76) + SUM($G$85:$G$85)</f>
        <v>40063.364816639303</v>
      </c>
      <c r="H87" s="45">
        <f>SUM($H$59:$H$59) + SUM($H$76:$H$76) + SUM($H$85:$H$85)</f>
        <v>6453493.8508669604</v>
      </c>
      <c r="I87" s="45">
        <f>SUM($I$59:$I$59) + SUM($I$76:$I$76) + SUM($I$85:$I$85)</f>
        <v>6758305.3466142388</v>
      </c>
      <c r="J87" s="50">
        <f>SUM($J$59:$J$59) + SUM($J$76:$J$76) + SUM($J$85:$J$85)</f>
        <v>12</v>
      </c>
      <c r="K87" s="45">
        <f>SUM($K$59:$K$59) + SUM($K$76:$K$76) + SUM($K$85:$K$85)</f>
        <v>35.1402</v>
      </c>
    </row>
    <row r="88" spans="1:11" x14ac:dyDescent="0.25">
      <c r="A88" s="37"/>
      <c r="B88" s="4" t="s">
        <v>47</v>
      </c>
      <c r="C88" s="48"/>
      <c r="D88" s="48"/>
      <c r="E88" s="43"/>
      <c r="F88" s="43"/>
      <c r="G88" s="43"/>
      <c r="H88" s="43"/>
      <c r="I88" s="43"/>
      <c r="J88" s="48"/>
      <c r="K88" s="43"/>
    </row>
    <row r="89" spans="1:11" x14ac:dyDescent="0.25">
      <c r="A89" s="37"/>
      <c r="B89" s="54" t="s">
        <v>128</v>
      </c>
      <c r="C89" s="55" t="s">
        <v>129</v>
      </c>
      <c r="D89" s="49">
        <v>3366114</v>
      </c>
      <c r="E89" s="44">
        <v>2762.0539664900002</v>
      </c>
      <c r="F89" s="44">
        <v>1088.2212859799999</v>
      </c>
      <c r="G89" s="44">
        <v>1673.83268051</v>
      </c>
      <c r="H89" s="44">
        <v>92677.056367569996</v>
      </c>
      <c r="I89" s="44">
        <v>94270.698069260005</v>
      </c>
      <c r="J89" s="49">
        <v>0</v>
      </c>
      <c r="K89" s="44">
        <v>0</v>
      </c>
    </row>
    <row r="90" spans="1:11" x14ac:dyDescent="0.25">
      <c r="J90" s="69" t="s">
        <v>132</v>
      </c>
    </row>
    <row r="91" spans="1:11" x14ac:dyDescent="0.25">
      <c r="B91" s="58" t="s">
        <v>130</v>
      </c>
      <c r="C91" s="58"/>
      <c r="D91" s="58"/>
      <c r="E91" s="58"/>
      <c r="F91" s="58"/>
      <c r="G91" s="58"/>
      <c r="H91" s="58"/>
      <c r="I91" s="58"/>
      <c r="J91" s="58"/>
      <c r="K91" s="58"/>
    </row>
    <row r="92" spans="1:11" x14ac:dyDescent="0.25">
      <c r="B92" s="58" t="s">
        <v>131</v>
      </c>
      <c r="C92" s="58"/>
      <c r="D92" s="58"/>
      <c r="E92" s="58"/>
      <c r="F92" s="58"/>
      <c r="G92" s="58"/>
      <c r="H92" s="58"/>
      <c r="I92" s="58"/>
      <c r="J92" s="58"/>
      <c r="K92" s="58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809625</xdr:colOff>
                <xdr:row>0</xdr:row>
                <xdr:rowOff>76200</xdr:rowOff>
              </from>
              <to>
                <xdr:col>5</xdr:col>
                <xdr:colOff>219075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5E8C-9746-48DF-9396-817CA2BC3F34}">
  <sheetPr>
    <pageSetUpPr fitToPage="1"/>
  </sheetPr>
  <dimension ref="A5:N50"/>
  <sheetViews>
    <sheetView workbookViewId="0">
      <selection activeCell="A5" sqref="A5"/>
    </sheetView>
  </sheetViews>
  <sheetFormatPr defaultColWidth="9.140625" defaultRowHeight="15" x14ac:dyDescent="0.25"/>
  <cols>
    <col min="1" max="1" width="50.28515625" customWidth="1"/>
    <col min="2" max="2" width="9.85546875" style="9" customWidth="1"/>
    <col min="3" max="3" width="10.5703125" style="9" customWidth="1"/>
    <col min="4" max="4" width="10.28515625" style="9" customWidth="1"/>
    <col min="5" max="5" width="11.28515625" style="9" customWidth="1"/>
    <col min="6" max="6" width="10.5703125" style="9" customWidth="1"/>
    <col min="7" max="7" width="14.28515625" style="9" customWidth="1"/>
    <col min="8" max="8" width="8.5703125" customWidth="1"/>
    <col min="9" max="9" width="11" customWidth="1"/>
  </cols>
  <sheetData>
    <row r="5" spans="1:12" x14ac:dyDescent="0.25">
      <c r="A5" s="8" t="s">
        <v>100</v>
      </c>
    </row>
    <row r="6" spans="1:12" x14ac:dyDescent="0.25">
      <c r="F6" s="10" t="s">
        <v>101</v>
      </c>
    </row>
    <row r="7" spans="1:12" x14ac:dyDescent="0.25">
      <c r="A7" s="11"/>
      <c r="B7" s="67" t="s">
        <v>102</v>
      </c>
      <c r="C7" s="67"/>
      <c r="D7" s="67" t="s">
        <v>103</v>
      </c>
      <c r="E7" s="67"/>
      <c r="F7" s="67" t="s">
        <v>104</v>
      </c>
      <c r="G7" s="67"/>
    </row>
    <row r="8" spans="1:12" s="14" customFormat="1" ht="30" x14ac:dyDescent="0.25">
      <c r="A8" s="12"/>
      <c r="B8" s="13" t="s">
        <v>105</v>
      </c>
      <c r="C8" s="13" t="s">
        <v>106</v>
      </c>
      <c r="D8" s="13" t="s">
        <v>105</v>
      </c>
      <c r="E8" s="13" t="s">
        <v>106</v>
      </c>
      <c r="F8" s="13" t="s">
        <v>105</v>
      </c>
      <c r="G8" s="13" t="s">
        <v>106</v>
      </c>
    </row>
    <row r="9" spans="1:12" s="14" customFormat="1" x14ac:dyDescent="0.25">
      <c r="A9" s="15" t="s">
        <v>107</v>
      </c>
      <c r="B9" s="13"/>
      <c r="C9" s="13"/>
      <c r="D9" s="13"/>
      <c r="E9" s="13"/>
      <c r="F9" s="13"/>
      <c r="G9" s="13"/>
    </row>
    <row r="10" spans="1:12" s="14" customFormat="1" x14ac:dyDescent="0.25">
      <c r="A10" s="16" t="s">
        <v>24</v>
      </c>
      <c r="B10" s="17">
        <v>1</v>
      </c>
      <c r="C10" s="17">
        <v>281</v>
      </c>
      <c r="D10" s="17">
        <v>0</v>
      </c>
      <c r="E10" s="17">
        <v>0</v>
      </c>
      <c r="F10" s="17">
        <f>B10</f>
        <v>1</v>
      </c>
      <c r="G10" s="17">
        <f>C10</f>
        <v>281</v>
      </c>
    </row>
    <row r="11" spans="1:12" s="14" customFormat="1" x14ac:dyDescent="0.25">
      <c r="A11" s="18" t="s">
        <v>87</v>
      </c>
      <c r="B11" s="17">
        <v>0</v>
      </c>
      <c r="C11" s="17">
        <v>0</v>
      </c>
      <c r="D11" s="17">
        <v>1</v>
      </c>
      <c r="E11" s="17">
        <v>72</v>
      </c>
      <c r="F11" s="17">
        <f>D11</f>
        <v>1</v>
      </c>
      <c r="G11" s="17">
        <f>E11</f>
        <v>72</v>
      </c>
    </row>
    <row r="12" spans="1:12" s="14" customFormat="1" x14ac:dyDescent="0.25">
      <c r="A12" s="19" t="s">
        <v>108</v>
      </c>
      <c r="B12" s="13">
        <f>SUM(B10:B11)</f>
        <v>1</v>
      </c>
      <c r="C12" s="13">
        <f t="shared" ref="C12:G12" si="0">SUM(C10:C11)</f>
        <v>281</v>
      </c>
      <c r="D12" s="13">
        <f t="shared" si="0"/>
        <v>1</v>
      </c>
      <c r="E12" s="13">
        <f t="shared" si="0"/>
        <v>72</v>
      </c>
      <c r="F12" s="13">
        <f t="shared" si="0"/>
        <v>2</v>
      </c>
      <c r="G12" s="13">
        <f t="shared" si="0"/>
        <v>353</v>
      </c>
    </row>
    <row r="13" spans="1:12" x14ac:dyDescent="0.25">
      <c r="A13" s="19" t="s">
        <v>109</v>
      </c>
      <c r="B13" s="20"/>
      <c r="C13" s="20"/>
      <c r="D13" s="21"/>
      <c r="E13" s="21"/>
      <c r="F13" s="22"/>
      <c r="G13" s="22"/>
      <c r="H13" s="23"/>
      <c r="I13" s="23"/>
      <c r="J13" s="23"/>
      <c r="K13" s="23"/>
      <c r="L13" s="23"/>
    </row>
    <row r="14" spans="1:12" x14ac:dyDescent="0.25">
      <c r="A14" s="24" t="s">
        <v>51</v>
      </c>
      <c r="B14" s="20">
        <v>1</v>
      </c>
      <c r="C14" s="20">
        <v>423</v>
      </c>
      <c r="D14" s="25">
        <v>0</v>
      </c>
      <c r="E14" s="25">
        <v>0</v>
      </c>
      <c r="F14" s="21">
        <f>B14</f>
        <v>1</v>
      </c>
      <c r="G14" s="21">
        <f>C14</f>
        <v>423</v>
      </c>
      <c r="H14" s="23"/>
      <c r="I14" s="23"/>
      <c r="J14" s="23"/>
      <c r="K14" s="23"/>
      <c r="L14" s="23"/>
    </row>
    <row r="15" spans="1:12" ht="15.75" customHeight="1" x14ac:dyDescent="0.25">
      <c r="A15" s="11" t="s">
        <v>59</v>
      </c>
      <c r="B15" s="20">
        <v>7</v>
      </c>
      <c r="C15" s="20">
        <v>2072</v>
      </c>
      <c r="D15" s="25">
        <v>0</v>
      </c>
      <c r="E15" s="25">
        <v>0</v>
      </c>
      <c r="F15" s="21">
        <f>B15</f>
        <v>7</v>
      </c>
      <c r="G15" s="21">
        <f>C15</f>
        <v>2072</v>
      </c>
      <c r="H15" s="23"/>
      <c r="I15" s="23"/>
      <c r="J15" s="23"/>
      <c r="K15" s="23"/>
      <c r="L15" s="23"/>
    </row>
    <row r="16" spans="1:12" ht="15.75" customHeight="1" x14ac:dyDescent="0.25">
      <c r="A16" s="19" t="s">
        <v>110</v>
      </c>
      <c r="B16" s="26">
        <f>SUM(B14:B15)</f>
        <v>8</v>
      </c>
      <c r="C16" s="26">
        <f t="shared" ref="C16:G16" si="1">SUM(C14:C15)</f>
        <v>2495</v>
      </c>
      <c r="D16" s="26">
        <f t="shared" si="1"/>
        <v>0</v>
      </c>
      <c r="E16" s="26">
        <f t="shared" si="1"/>
        <v>0</v>
      </c>
      <c r="F16" s="26">
        <f t="shared" si="1"/>
        <v>8</v>
      </c>
      <c r="G16" s="26">
        <f t="shared" si="1"/>
        <v>2495</v>
      </c>
      <c r="H16" s="23"/>
      <c r="I16" s="23"/>
      <c r="J16" s="23"/>
      <c r="K16" s="23"/>
      <c r="L16" s="23"/>
    </row>
    <row r="17" spans="1:14" ht="15.75" customHeight="1" x14ac:dyDescent="0.25">
      <c r="A17" s="19" t="s">
        <v>111</v>
      </c>
      <c r="B17" s="11"/>
      <c r="C17" s="27"/>
      <c r="D17" s="25"/>
      <c r="E17" s="25"/>
      <c r="F17" s="21"/>
      <c r="G17" s="21"/>
      <c r="H17" s="23"/>
      <c r="I17" s="23"/>
      <c r="J17" s="23"/>
      <c r="K17" s="23"/>
      <c r="L17" s="23"/>
    </row>
    <row r="18" spans="1:14" ht="15.75" customHeight="1" x14ac:dyDescent="0.25">
      <c r="A18" s="28" t="s">
        <v>68</v>
      </c>
      <c r="B18" s="20">
        <v>1</v>
      </c>
      <c r="C18" s="20">
        <v>445</v>
      </c>
      <c r="D18" s="25">
        <v>0</v>
      </c>
      <c r="E18" s="25">
        <v>0</v>
      </c>
      <c r="F18" s="21">
        <f>B18</f>
        <v>1</v>
      </c>
      <c r="G18" s="21">
        <f>C18</f>
        <v>445</v>
      </c>
      <c r="H18" s="23"/>
      <c r="I18" s="23"/>
      <c r="J18" s="23"/>
      <c r="K18" s="23"/>
      <c r="L18" s="23"/>
    </row>
    <row r="19" spans="1:14" s="8" customFormat="1" x14ac:dyDescent="0.25">
      <c r="A19" s="19" t="s">
        <v>112</v>
      </c>
      <c r="B19" s="29">
        <f>SUM(B18)</f>
        <v>1</v>
      </c>
      <c r="C19" s="29">
        <f t="shared" ref="C19:G19" si="2">SUM(C18)</f>
        <v>445</v>
      </c>
      <c r="D19" s="29">
        <f t="shared" si="2"/>
        <v>0</v>
      </c>
      <c r="E19" s="29">
        <f t="shared" si="2"/>
        <v>0</v>
      </c>
      <c r="F19" s="29">
        <f t="shared" si="2"/>
        <v>1</v>
      </c>
      <c r="G19" s="29">
        <f t="shared" si="2"/>
        <v>445</v>
      </c>
      <c r="H19" s="23"/>
      <c r="K19" s="23"/>
      <c r="L19" s="23"/>
    </row>
    <row r="20" spans="1:14" ht="15.75" customHeight="1" x14ac:dyDescent="0.25">
      <c r="A20" s="30" t="s">
        <v>113</v>
      </c>
      <c r="B20" s="31"/>
      <c r="C20" s="31"/>
      <c r="D20" s="31"/>
      <c r="E20" s="31"/>
      <c r="F20" s="22"/>
      <c r="G20" s="22"/>
      <c r="H20" s="23"/>
      <c r="I20" s="8"/>
      <c r="J20" s="8"/>
      <c r="K20" s="23"/>
      <c r="L20" s="23"/>
    </row>
    <row r="21" spans="1:14" ht="15.75" customHeight="1" x14ac:dyDescent="0.25">
      <c r="A21" s="32" t="s">
        <v>79</v>
      </c>
      <c r="B21" s="31">
        <v>12</v>
      </c>
      <c r="C21" s="31">
        <v>671</v>
      </c>
      <c r="D21" s="25">
        <v>0</v>
      </c>
      <c r="E21" s="25">
        <v>0</v>
      </c>
      <c r="F21" s="20">
        <f t="shared" ref="F21:G23" si="3">B21</f>
        <v>12</v>
      </c>
      <c r="G21" s="21">
        <f t="shared" si="3"/>
        <v>671</v>
      </c>
      <c r="H21" s="23"/>
      <c r="I21" s="8"/>
      <c r="J21" s="8"/>
      <c r="K21" s="23"/>
      <c r="L21" s="23"/>
    </row>
    <row r="22" spans="1:14" ht="15.75" customHeight="1" x14ac:dyDescent="0.25">
      <c r="A22" s="32" t="s">
        <v>114</v>
      </c>
      <c r="B22" s="31">
        <v>1</v>
      </c>
      <c r="C22" s="31">
        <v>11</v>
      </c>
      <c r="D22" s="25">
        <v>0</v>
      </c>
      <c r="E22" s="25">
        <v>0</v>
      </c>
      <c r="F22" s="20">
        <f t="shared" si="3"/>
        <v>1</v>
      </c>
      <c r="G22" s="21">
        <f t="shared" si="3"/>
        <v>11</v>
      </c>
      <c r="H22" s="23"/>
      <c r="I22" s="8"/>
      <c r="J22" s="8"/>
      <c r="K22" s="23"/>
      <c r="L22" s="23"/>
    </row>
    <row r="23" spans="1:14" ht="15.75" customHeight="1" x14ac:dyDescent="0.25">
      <c r="A23" s="11" t="s">
        <v>81</v>
      </c>
      <c r="B23" s="31">
        <v>5</v>
      </c>
      <c r="C23" s="31">
        <v>54</v>
      </c>
      <c r="D23" s="25">
        <v>0</v>
      </c>
      <c r="E23" s="25">
        <v>0</v>
      </c>
      <c r="F23" s="20">
        <f t="shared" si="3"/>
        <v>5</v>
      </c>
      <c r="G23" s="21">
        <f t="shared" si="3"/>
        <v>54</v>
      </c>
      <c r="H23" s="23"/>
      <c r="I23" s="8"/>
      <c r="J23" s="8"/>
      <c r="K23" s="23"/>
      <c r="L23" s="23"/>
    </row>
    <row r="24" spans="1:14" s="8" customFormat="1" x14ac:dyDescent="0.25">
      <c r="A24" s="19" t="s">
        <v>115</v>
      </c>
      <c r="B24" s="22">
        <f>SUM(B21:B23)</f>
        <v>18</v>
      </c>
      <c r="C24" s="22">
        <f t="shared" ref="C24:G24" si="4">SUM(C21:C23)</f>
        <v>736</v>
      </c>
      <c r="D24" s="22">
        <f t="shared" si="4"/>
        <v>0</v>
      </c>
      <c r="E24" s="22">
        <f t="shared" si="4"/>
        <v>0</v>
      </c>
      <c r="F24" s="22">
        <f t="shared" si="4"/>
        <v>18</v>
      </c>
      <c r="G24" s="22">
        <f t="shared" si="4"/>
        <v>736</v>
      </c>
      <c r="H24" s="23"/>
      <c r="I24" s="23"/>
      <c r="J24" s="23"/>
      <c r="K24" s="23"/>
    </row>
    <row r="25" spans="1:14" s="8" customFormat="1" ht="15.75" customHeight="1" x14ac:dyDescent="0.25">
      <c r="A25" s="30" t="s">
        <v>116</v>
      </c>
      <c r="B25" s="22">
        <f>B12+B16+B19+B24</f>
        <v>28</v>
      </c>
      <c r="C25" s="22">
        <f t="shared" ref="C25:G25" si="5">C12+C16+C19+C24</f>
        <v>3957</v>
      </c>
      <c r="D25" s="22">
        <f t="shared" si="5"/>
        <v>1</v>
      </c>
      <c r="E25" s="22">
        <f t="shared" si="5"/>
        <v>72</v>
      </c>
      <c r="F25" s="22">
        <f t="shared" si="5"/>
        <v>29</v>
      </c>
      <c r="G25" s="22">
        <f t="shared" si="5"/>
        <v>4029</v>
      </c>
      <c r="H25" s="23"/>
      <c r="I25" s="23"/>
      <c r="J25" s="23"/>
      <c r="K25" s="23"/>
      <c r="L25" s="23"/>
    </row>
    <row r="26" spans="1:14" x14ac:dyDescent="0.25">
      <c r="H26" s="23"/>
      <c r="I26" s="23"/>
      <c r="J26" s="23"/>
      <c r="K26" s="23"/>
      <c r="L26" s="23"/>
      <c r="M26" s="8"/>
      <c r="N26" s="8"/>
    </row>
    <row r="27" spans="1:14" x14ac:dyDescent="0.25">
      <c r="A27" s="33" t="s">
        <v>117</v>
      </c>
      <c r="H27" s="23"/>
      <c r="I27" s="23"/>
      <c r="J27" s="23"/>
      <c r="K27" s="23"/>
      <c r="L27" s="23"/>
      <c r="M27" s="23"/>
      <c r="N27" s="8"/>
    </row>
    <row r="28" spans="1:14" x14ac:dyDescent="0.25">
      <c r="A28" s="15" t="s">
        <v>118</v>
      </c>
      <c r="B28" s="68"/>
      <c r="C28" s="68"/>
      <c r="D28" s="68"/>
      <c r="E28" s="68"/>
      <c r="F28" s="68"/>
      <c r="G28" s="68"/>
      <c r="H28" s="23"/>
      <c r="I28" s="23"/>
      <c r="J28" s="23"/>
      <c r="K28" s="23"/>
      <c r="L28" s="23"/>
      <c r="M28" s="23"/>
      <c r="N28" s="8"/>
    </row>
    <row r="29" spans="1:14" x14ac:dyDescent="0.25">
      <c r="A29" s="15" t="s">
        <v>107</v>
      </c>
      <c r="B29" s="61"/>
      <c r="C29" s="61"/>
      <c r="D29" s="61"/>
      <c r="E29" s="61"/>
      <c r="F29" s="61"/>
      <c r="G29" s="61"/>
      <c r="H29" s="23"/>
      <c r="I29" s="23"/>
      <c r="J29" s="23"/>
      <c r="K29" s="23"/>
      <c r="L29" s="23"/>
      <c r="M29" s="23"/>
      <c r="N29" s="8"/>
    </row>
    <row r="30" spans="1:14" ht="15" customHeight="1" x14ac:dyDescent="0.25">
      <c r="A30" s="16" t="s">
        <v>24</v>
      </c>
      <c r="B30" s="60" t="s">
        <v>119</v>
      </c>
      <c r="C30" s="60"/>
      <c r="D30" s="60"/>
      <c r="E30" s="60"/>
      <c r="F30" s="60"/>
      <c r="G30" s="60"/>
      <c r="H30" s="23"/>
      <c r="I30" s="23"/>
      <c r="J30" s="23"/>
      <c r="K30" s="23"/>
      <c r="L30" s="23"/>
      <c r="M30" s="23"/>
      <c r="N30" s="8"/>
    </row>
    <row r="31" spans="1:14" s="8" customFormat="1" ht="13.15" customHeight="1" x14ac:dyDescent="0.25">
      <c r="A31" s="34" t="s">
        <v>109</v>
      </c>
      <c r="B31" s="61"/>
      <c r="C31" s="61"/>
      <c r="D31" s="61"/>
      <c r="E31" s="61"/>
      <c r="F31" s="61"/>
      <c r="G31" s="61"/>
      <c r="H31" s="23"/>
      <c r="I31" s="23"/>
      <c r="J31" s="23"/>
      <c r="K31" s="23"/>
      <c r="L31" s="23"/>
      <c r="M31" s="23"/>
    </row>
    <row r="32" spans="1:14" s="8" customFormat="1" ht="15" customHeight="1" x14ac:dyDescent="0.25">
      <c r="A32" s="24" t="s">
        <v>51</v>
      </c>
      <c r="B32" s="62" t="s">
        <v>120</v>
      </c>
      <c r="C32" s="62"/>
      <c r="D32" s="62"/>
      <c r="E32" s="62"/>
      <c r="F32" s="62"/>
      <c r="G32" s="62"/>
      <c r="H32" s="23"/>
      <c r="I32" s="23"/>
      <c r="J32" s="23"/>
      <c r="K32" s="23"/>
      <c r="L32" s="23"/>
      <c r="M32" s="23"/>
    </row>
    <row r="33" spans="1:14" s="23" customFormat="1" ht="60" customHeight="1" x14ac:dyDescent="0.25">
      <c r="A33" s="35" t="s">
        <v>59</v>
      </c>
      <c r="B33" s="63" t="s">
        <v>121</v>
      </c>
      <c r="C33" s="64"/>
      <c r="D33" s="64"/>
      <c r="E33" s="64"/>
      <c r="F33" s="64"/>
      <c r="G33" s="65"/>
      <c r="I33"/>
      <c r="J33"/>
      <c r="K33"/>
      <c r="N33" s="8"/>
    </row>
    <row r="34" spans="1:14" s="23" customFormat="1" ht="15.6" customHeight="1" x14ac:dyDescent="0.25">
      <c r="A34" s="19" t="s">
        <v>111</v>
      </c>
      <c r="B34" s="62"/>
      <c r="C34" s="62"/>
      <c r="D34" s="62"/>
      <c r="E34" s="62"/>
      <c r="F34" s="62"/>
      <c r="G34" s="62"/>
      <c r="I34"/>
      <c r="J34"/>
      <c r="K34"/>
      <c r="N34" s="8"/>
    </row>
    <row r="35" spans="1:14" s="23" customFormat="1" ht="16.899999999999999" customHeight="1" x14ac:dyDescent="0.25">
      <c r="A35" s="28" t="s">
        <v>68</v>
      </c>
      <c r="B35" s="66" t="s">
        <v>122</v>
      </c>
      <c r="C35" s="66"/>
      <c r="D35" s="66"/>
      <c r="E35" s="66"/>
      <c r="F35" s="66"/>
      <c r="G35" s="66"/>
      <c r="I35"/>
      <c r="J35"/>
      <c r="K35"/>
      <c r="N35" s="8"/>
    </row>
    <row r="36" spans="1:14" x14ac:dyDescent="0.25">
      <c r="A36" s="30" t="s">
        <v>113</v>
      </c>
      <c r="B36" s="60"/>
      <c r="C36" s="60"/>
      <c r="D36" s="60"/>
      <c r="E36" s="60"/>
      <c r="F36" s="60"/>
      <c r="G36" s="60"/>
      <c r="L36" s="8"/>
    </row>
    <row r="37" spans="1:14" ht="120" customHeight="1" x14ac:dyDescent="0.25">
      <c r="A37" s="36" t="s">
        <v>79</v>
      </c>
      <c r="B37" s="59" t="s">
        <v>123</v>
      </c>
      <c r="C37" s="59"/>
      <c r="D37" s="59"/>
      <c r="E37" s="59"/>
      <c r="F37" s="59"/>
      <c r="G37" s="59"/>
    </row>
    <row r="38" spans="1:14" ht="15" customHeight="1" x14ac:dyDescent="0.25">
      <c r="A38" s="36" t="s">
        <v>80</v>
      </c>
      <c r="B38" s="60" t="s">
        <v>124</v>
      </c>
      <c r="C38" s="60"/>
      <c r="D38" s="60"/>
      <c r="E38" s="60"/>
      <c r="F38" s="60"/>
      <c r="G38" s="60"/>
    </row>
    <row r="39" spans="1:14" ht="45" customHeight="1" x14ac:dyDescent="0.25">
      <c r="A39" s="35" t="s">
        <v>81</v>
      </c>
      <c r="B39" s="59" t="s">
        <v>125</v>
      </c>
      <c r="C39" s="59"/>
      <c r="D39" s="59"/>
      <c r="E39" s="59"/>
      <c r="F39" s="59"/>
      <c r="G39" s="59"/>
    </row>
    <row r="40" spans="1:14" x14ac:dyDescent="0.25">
      <c r="A40" s="15" t="s">
        <v>126</v>
      </c>
      <c r="B40" s="59"/>
      <c r="C40" s="59"/>
      <c r="D40" s="59"/>
      <c r="E40" s="59"/>
      <c r="F40" s="59"/>
      <c r="G40" s="59"/>
    </row>
    <row r="41" spans="1:14" x14ac:dyDescent="0.25">
      <c r="A41" s="15" t="s">
        <v>107</v>
      </c>
      <c r="B41" s="59"/>
      <c r="C41" s="59"/>
      <c r="D41" s="59"/>
      <c r="E41" s="59"/>
      <c r="F41" s="59"/>
      <c r="G41" s="59"/>
    </row>
    <row r="42" spans="1:14" x14ac:dyDescent="0.25">
      <c r="A42" s="18" t="s">
        <v>87</v>
      </c>
      <c r="B42" s="59" t="s">
        <v>127</v>
      </c>
      <c r="C42" s="59"/>
      <c r="D42" s="59"/>
      <c r="E42" s="59"/>
      <c r="F42" s="59"/>
      <c r="G42" s="59"/>
    </row>
    <row r="44" spans="1:14" s="9" customFormat="1" x14ac:dyDescent="0.25"/>
    <row r="45" spans="1:14" s="9" customFormat="1" x14ac:dyDescent="0.25"/>
    <row r="46" spans="1:14" s="9" customFormat="1" x14ac:dyDescent="0.25"/>
    <row r="47" spans="1:14" s="9" customFormat="1" x14ac:dyDescent="0.25"/>
    <row r="48" spans="1:14" s="9" customFormat="1" x14ac:dyDescent="0.25"/>
    <row r="49" s="9" customFormat="1" x14ac:dyDescent="0.25"/>
    <row r="50" s="9" customFormat="1" x14ac:dyDescent="0.25"/>
  </sheetData>
  <mergeCells count="18">
    <mergeCell ref="B30:G30"/>
    <mergeCell ref="B7:C7"/>
    <mergeCell ref="D7:E7"/>
    <mergeCell ref="F7:G7"/>
    <mergeCell ref="B28:G28"/>
    <mergeCell ref="B29:G29"/>
    <mergeCell ref="B42:G42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25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2025-03-10T10:14:12Z</cp:lastPrinted>
  <dcterms:created xsi:type="dcterms:W3CDTF">2025-03-06T07:17:47Z</dcterms:created>
  <dcterms:modified xsi:type="dcterms:W3CDTF">2025-03-10T10:14:44Z</dcterms:modified>
</cp:coreProperties>
</file>