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0730" windowHeight="11160" activeTab="0"/>
  </bookViews>
  <sheets>
    <sheet name="Dec 23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<sst xmlns="http://schemas.openxmlformats.org/spreadsheetml/2006/main" count="223" uniqueCount="136">
  <si>
    <t xml:space="preserve">Monthly Report for the month of December 2023 </t>
  </si>
  <si>
    <t xml:space="preserve">Sr </t>
  </si>
  <si>
    <t xml:space="preserve">Scheme Name </t>
  </si>
  <si>
    <t>No. of Schemes as on December 31, 2023</t>
  </si>
  <si>
    <t>No. of Folios as on December 31, 2023</t>
  </si>
  <si>
    <t>Funds Mobilized for the month of December 2023 (INR in crore)</t>
  </si>
  <si>
    <t>Net Inflow (+ve)/Outflow (-ve) for the month of December 2023 (INR in crore)</t>
  </si>
  <si>
    <t>Net Assets Under Management as on December 31, 2023 (INR in crore)</t>
  </si>
  <si>
    <t>Average Net Assets Under Management for the month December 2023 (INR in crore)</t>
  </si>
  <si>
    <t>No. of segregated portfolios created as on December 31, 2023</t>
  </si>
  <si>
    <t>Net Assets Under Management in segregated portfolio as on December 31, 2023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</si>
  <si>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</si>
  <si>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</si>
  <si>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</si>
  <si>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</si>
  <si>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</si>
  <si>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</si>
  <si>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</si>
  <si>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</si>
  <si>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</si>
  <si>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</si>
  <si>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</si>
  <si>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</si>
  <si>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</si>
  <si>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</si>
  <si>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</si>
  <si>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</si>
  <si>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</si>
  <si>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</si>
  <si>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</si>
  <si>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</si>
  <si>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</si>
  <si>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</si>
  <si>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</si>
  <si>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</si>
  <si>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</si>
  <si>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</si>
  <si>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</si>
  <si>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</si>
  <si>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</si>
  <si>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</si>
  <si>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</si>
  <si>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</si>
  <si>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</si>
  <si>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</si>
  <si>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</si>
  <si>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</si>
  <si>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</si>
  <si>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</si>
  <si>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</si>
  <si>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</si>
  <si>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</si>
  <si>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</si>
  <si>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</si>
  <si>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</si>
  <si>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</si>
  <si>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</si>
  <si>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</si>
  <si>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</si>
  <si>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</si>
  <si>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</si>
  <si>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</si>
  <si>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</si>
  <si>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</si>
  <si>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</si>
  <si>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</si>
  <si>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</si>
  <si>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</si>
  <si>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</si>
  <si>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</si>
  <si>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</si>
  <si>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</si>
  <si>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</si>
  <si>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</si>
  <si>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</si>
  <si>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</si>
  <si>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</si>
  <si>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</si>
  <si>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</si>
  <si>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</si>
  <si>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</si>
  <si>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</si>
  <si>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</si>
  <si>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</si>
  <si>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</si>
  <si>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</si>
  <si>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</si>
  <si>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</si>
  <si>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</si>
  <si>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</si>
  <si>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</si>
  <si>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</si>
  <si>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</si>
  <si>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</si>
  <si>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</si>
  <si>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</si>
  <si>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</si>
  <si>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</si>
  <si>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</si>
  <si>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 xml:space="preserve">NEW SCHEMES LAUNCHED DURING DECEMBER 2023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</si>
  <si>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</si>
  <si>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</si>
  <si>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</si>
  <si>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</si>
  <si>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</si>
  <si>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</si>
  <si>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</si>
  <si>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</si>
  <si>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Growth/Equity Oriented Schemes</t>
  </si>
  <si>
    <t>Subtotal "B"</t>
  </si>
  <si>
    <t>C. Hybrid Schemes</t>
  </si>
  <si>
    <t>Dynamic Asset Allocation / Balanced Advantage Fund</t>
  </si>
  <si>
    <t>Subtotal "C"</t>
  </si>
  <si>
    <t>D. Solution Oriented Schemes</t>
  </si>
  <si>
    <t>Childrens' Fund</t>
  </si>
  <si>
    <t>Subtotal "D"</t>
  </si>
  <si>
    <t>E. Other Schemes</t>
  </si>
  <si>
    <t>GOLD ETFs</t>
  </si>
  <si>
    <t>Subtotal "E"</t>
  </si>
  <si>
    <t>Total A + B + C + D + E</t>
  </si>
  <si>
    <t xml:space="preserve">*NEW SCHEMES LAUNCHED : </t>
  </si>
  <si>
    <t>Open End Schemes</t>
  </si>
  <si>
    <t>WhiteOak Capital Large &amp; Mid Cap Fund</t>
  </si>
  <si>
    <t>Motilal Oswal Small Cap Fund</t>
  </si>
  <si>
    <t>Axis India Manufacturing Fund; DSP Banking &amp; Financial Services Fund; Kotak Healthcare Fund; quant Commodities Fund</t>
  </si>
  <si>
    <t>Bajaj Finserv Balanced Advantage fund; Samco Dynamic Asset Allocation Fund</t>
  </si>
  <si>
    <t>D.Solution Oriented Schemes</t>
  </si>
  <si>
    <t>Union Children's Fund</t>
  </si>
  <si>
    <t>Aditya Birla Sun Life Crisil IBX GILT April 2033 Index Fund; Bandhan Nifty Smallcap 250 Index Fund; DSP Nifty Smallcap250 Quality 50 Index Fund</t>
  </si>
  <si>
    <t>BARODA BNP PARIBAS GOLD ETF FUND</t>
  </si>
  <si>
    <t>Axis US Treasury Dynamic Bond ETF Fund of Fund</t>
  </si>
  <si>
    <t>Aditya Birla Sun Life Fixed Maturity Plan - Series UQ (92 Days) and Series UR (85 days); AXIS FIXED TERM PLAN - SERIES 118 (100 Days); Kotak FMP Series 325 and Series 326;NIPPON INDIA FIXED MATURITY PLAN - XLVI - SERIES 1; SBI Fixed Maturity Plan (FMP)-Series 91 (90 Days)</t>
  </si>
  <si>
    <t>Fund of Funds Scheme (Domestic) **</t>
  </si>
  <si>
    <t>** Data in respect Fund of Funds Domestic is shown for information only. The same is included in the respective underlying schemes.</t>
  </si>
  <si>
    <t>Repurchase/ Redemption for the month of December 2023 (INR in crore)</t>
  </si>
  <si>
    <t>Released on 08-Jan-2024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</si>
</sst>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9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Zurich BT"/>
      <family val="2"/>
    </font>
    <font>
      <b/>
      <sz val="10"/>
      <color theme="1"/>
      <name val="Zurich BT"/>
      <family val="2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3" fontId="22" fillId="0" borderId="0" applyFont="0" applyFill="0" applyBorder="0" applyAlignment="0" applyProtection="0"/>
  </cellStyleXfs>
  <cellXfs count="67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1" fillId="0" borderId="0" xfId="0" applyFont="1"/>
    <xf numFmtId="164" fontId="0" fillId="0" borderId="0" xfId="18" applyNumberFormat="1" applyFont="1" applyFill="1"/>
    <xf numFmtId="164" fontId="23" fillId="0" borderId="0" xfId="18" applyNumberFormat="1" applyFont="1" applyFill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top" wrapText="1"/>
    </xf>
    <xf numFmtId="164" fontId="21" fillId="0" borderId="10" xfId="18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vertical="top" wrapText="1"/>
    </xf>
    <xf numFmtId="164" fontId="0" fillId="0" borderId="10" xfId="18" applyNumberFormat="1" applyFont="1" applyFill="1" applyBorder="1" applyAlignment="1" quotePrefix="1">
      <alignment horizontal="right"/>
    </xf>
    <xf numFmtId="0" fontId="0" fillId="0" borderId="10" xfId="0" applyBorder="1" applyAlignment="1">
      <alignment vertical="center"/>
    </xf>
    <xf numFmtId="164" fontId="21" fillId="0" borderId="10" xfId="18" applyNumberFormat="1" applyFont="1" applyFill="1" applyBorder="1" applyAlignment="1" quotePrefix="1">
      <alignment horizontal="right"/>
    </xf>
    <xf numFmtId="164" fontId="22" fillId="0" borderId="10" xfId="18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164" fontId="0" fillId="0" borderId="10" xfId="18" applyNumberFormat="1" applyFont="1" applyFill="1" applyBorder="1" applyAlignment="1">
      <alignment horizontal="right" vertical="top" wrapText="1"/>
    </xf>
    <xf numFmtId="164" fontId="21" fillId="0" borderId="10" xfId="18" applyNumberFormat="1" applyFont="1" applyFill="1" applyBorder="1" applyAlignment="1">
      <alignment horizontal="right" vertical="top" wrapText="1"/>
    </xf>
    <xf numFmtId="0" fontId="24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64" fontId="0" fillId="0" borderId="10" xfId="18" applyNumberFormat="1" applyFont="1" applyFill="1" applyBorder="1" applyAlignment="1" quotePrefix="1">
      <alignment horizontal="right" vertical="top"/>
    </xf>
    <xf numFmtId="0" fontId="25" fillId="0" borderId="11" xfId="0" applyFont="1" applyBorder="1"/>
    <xf numFmtId="164" fontId="22" fillId="0" borderId="10" xfId="18" applyNumberFormat="1" applyFont="1" applyFill="1" applyBorder="1" applyAlignment="1" quotePrefix="1">
      <alignment horizontal="right"/>
    </xf>
    <xf numFmtId="0" fontId="21" fillId="0" borderId="10" xfId="0" applyFont="1" applyBorder="1"/>
    <xf numFmtId="164" fontId="0" fillId="0" borderId="10" xfId="18" applyNumberFormat="1" applyFont="1" applyFill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23" fillId="0" borderId="0" xfId="0" applyFont="1"/>
    <xf numFmtId="0" fontId="23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21" fillId="0" borderId="14" xfId="0" applyFont="1" applyBorder="1" applyAlignment="1">
      <alignment vertical="top" wrapText="1"/>
    </xf>
    <xf numFmtId="0" fontId="28" fillId="0" borderId="0" xfId="0" applyFont="1" applyAlignment="1">
      <alignment vertical="top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164" fontId="26" fillId="0" borderId="10" xfId="18" applyNumberFormat="1" applyFont="1" applyFill="1" applyBorder="1" applyAlignment="1">
      <alignment horizontal="left" vertical="top" wrapText="1"/>
    </xf>
    <xf numFmtId="164" fontId="21" fillId="0" borderId="10" xfId="18" applyNumberFormat="1" applyFont="1" applyFill="1" applyBorder="1" applyAlignment="1">
      <alignment horizontal="center"/>
    </xf>
    <xf numFmtId="164" fontId="0" fillId="0" borderId="10" xfId="18" applyNumberFormat="1" applyFont="1" applyFill="1" applyBorder="1" applyAlignment="1">
      <alignment horizontal="left" vertical="top" wrapText="1"/>
    </xf>
    <xf numFmtId="164" fontId="23" fillId="0" borderId="10" xfId="18" applyNumberFormat="1" applyFont="1" applyFill="1" applyBorder="1" applyAlignment="1">
      <alignment horizontal="left" vertical="top" wrapText="1"/>
    </xf>
    <xf numFmtId="164" fontId="26" fillId="0" borderId="10" xfId="18" applyNumberFormat="1" applyFont="1" applyFill="1" applyBorder="1" applyAlignment="1">
      <alignment horizontal="left" vertical="center" wrapText="1"/>
    </xf>
    <xf numFmtId="164" fontId="26" fillId="0" borderId="15" xfId="18" applyNumberFormat="1" applyFont="1" applyFill="1" applyBorder="1" applyAlignment="1">
      <alignment horizontal="left" vertical="top" wrapText="1"/>
    </xf>
    <xf numFmtId="164" fontId="26" fillId="0" borderId="15" xfId="18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164" fontId="26" fillId="0" borderId="10" xfId="61" applyNumberFormat="1" applyFont="1" applyFill="1" applyBorder="1" applyAlignment="1">
      <alignment horizontal="left" vertical="top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Comma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847725</xdr:colOff>
          <xdr:row>0</xdr:row>
          <xdr:rowOff>66675</xdr:rowOff>
        </xdr:from>
        <xdr:to>
          <xdr:col>5</xdr:col>
          <xdr:colOff>257175</xdr:colOff>
          <xdr:row>0</xdr:row>
          <xdr:rowOff>561975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3.7109375" style="1" customWidth="1"/>
    <col min="4" max="4" width="13.421875" style="1" customWidth="1"/>
    <col min="5" max="9" width="15.28125" style="1" bestFit="1" customWidth="1"/>
    <col min="10" max="10" width="14.5742187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134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22" customFormat="1" ht="15">
      <c r="A6" s="18" t="s">
        <v>15</v>
      </c>
      <c r="B6" s="19" t="s">
        <v>16</v>
      </c>
      <c r="C6" s="20">
        <v>35</v>
      </c>
      <c r="D6" s="20">
        <v>840161</v>
      </c>
      <c r="E6" s="21">
        <v>524151.44053127</v>
      </c>
      <c r="F6" s="21">
        <v>529016.0446589</v>
      </c>
      <c r="G6" s="21">
        <v>-4864.60412763013</v>
      </c>
      <c r="H6" s="21">
        <v>75030.68365024</v>
      </c>
      <c r="I6" s="21">
        <v>106097.09022655</v>
      </c>
      <c r="J6" s="20">
        <v>0</v>
      </c>
      <c r="K6" s="21">
        <v>0</v>
      </c>
    </row>
    <row r="7" spans="1:11" s="22" customFormat="1" ht="15">
      <c r="A7" s="18" t="s">
        <v>17</v>
      </c>
      <c r="B7" s="19" t="s">
        <v>18</v>
      </c>
      <c r="C7" s="20">
        <v>36</v>
      </c>
      <c r="D7" s="20">
        <v>1785882</v>
      </c>
      <c r="E7" s="21">
        <v>326186.74034957</v>
      </c>
      <c r="F7" s="21">
        <v>365862.00980926</v>
      </c>
      <c r="G7" s="21">
        <v>-39675.26945969</v>
      </c>
      <c r="H7" s="21">
        <v>378569.77369536</v>
      </c>
      <c r="I7" s="21">
        <v>433886.01874909</v>
      </c>
      <c r="J7" s="20">
        <v>0</v>
      </c>
      <c r="K7" s="21">
        <v>0</v>
      </c>
    </row>
    <row r="8" spans="1:11" s="22" customFormat="1" ht="15">
      <c r="A8" s="18" t="s">
        <v>19</v>
      </c>
      <c r="B8" s="19" t="s">
        <v>20</v>
      </c>
      <c r="C8" s="20">
        <v>24</v>
      </c>
      <c r="D8" s="20">
        <v>640611</v>
      </c>
      <c r="E8" s="21">
        <v>15317.63097572</v>
      </c>
      <c r="F8" s="21">
        <v>21347.37652916</v>
      </c>
      <c r="G8" s="21">
        <v>-6029.74555343998</v>
      </c>
      <c r="H8" s="21">
        <v>88398.81328939</v>
      </c>
      <c r="I8" s="21">
        <v>91432.78168705</v>
      </c>
      <c r="J8" s="20">
        <v>0</v>
      </c>
      <c r="K8" s="21">
        <v>0</v>
      </c>
    </row>
    <row r="9" spans="1:11" s="22" customFormat="1" ht="15">
      <c r="A9" s="18" t="s">
        <v>21</v>
      </c>
      <c r="B9" s="19" t="s">
        <v>22</v>
      </c>
      <c r="C9" s="20">
        <v>20</v>
      </c>
      <c r="D9" s="20">
        <v>897877</v>
      </c>
      <c r="E9" s="21">
        <v>11817.07294819</v>
      </c>
      <c r="F9" s="21">
        <v>21249.0685876</v>
      </c>
      <c r="G9" s="21">
        <v>-9431.99563941</v>
      </c>
      <c r="H9" s="21">
        <v>96503.88826157</v>
      </c>
      <c r="I9" s="21">
        <v>103224.33449687</v>
      </c>
      <c r="J9" s="20">
        <v>0</v>
      </c>
      <c r="K9" s="21">
        <v>0</v>
      </c>
    </row>
    <row r="10" spans="1:11" s="22" customFormat="1" ht="15">
      <c r="A10" s="18" t="s">
        <v>23</v>
      </c>
      <c r="B10" s="19" t="s">
        <v>24</v>
      </c>
      <c r="C10" s="20">
        <v>23</v>
      </c>
      <c r="D10" s="20">
        <v>439156</v>
      </c>
      <c r="E10" s="21">
        <v>30353.25749455</v>
      </c>
      <c r="F10" s="21">
        <v>38736.82006855</v>
      </c>
      <c r="G10" s="21">
        <v>-8383.56257399998</v>
      </c>
      <c r="H10" s="21">
        <v>143663.34489506</v>
      </c>
      <c r="I10" s="21">
        <v>148297.45406226</v>
      </c>
      <c r="J10" s="20">
        <v>1</v>
      </c>
      <c r="K10" s="21">
        <v>0</v>
      </c>
    </row>
    <row r="11" spans="1:11" s="22" customFormat="1" ht="15">
      <c r="A11" s="18" t="s">
        <v>25</v>
      </c>
      <c r="B11" s="19" t="s">
        <v>26</v>
      </c>
      <c r="C11" s="20">
        <v>23</v>
      </c>
      <c r="D11" s="20">
        <v>472416</v>
      </c>
      <c r="E11" s="21">
        <v>12038.94725099</v>
      </c>
      <c r="F11" s="21">
        <v>11443.74783107</v>
      </c>
      <c r="G11" s="21">
        <v>595.199419919998</v>
      </c>
      <c r="H11" s="21">
        <v>101310.53010711</v>
      </c>
      <c r="I11" s="21">
        <v>99048.95571203</v>
      </c>
      <c r="J11" s="20">
        <v>0</v>
      </c>
      <c r="K11" s="21">
        <v>0</v>
      </c>
    </row>
    <row r="12" spans="1:11" s="22" customFormat="1" ht="15">
      <c r="A12" s="18" t="s">
        <v>27</v>
      </c>
      <c r="B12" s="19" t="s">
        <v>28</v>
      </c>
      <c r="C12" s="20">
        <v>15</v>
      </c>
      <c r="D12" s="20">
        <v>238510</v>
      </c>
      <c r="E12" s="21">
        <v>153.88093524</v>
      </c>
      <c r="F12" s="21">
        <v>590.34997333</v>
      </c>
      <c r="G12" s="21">
        <v>-436.46903809</v>
      </c>
      <c r="H12" s="21">
        <v>26377.98495795</v>
      </c>
      <c r="I12" s="21">
        <v>26461.75335444</v>
      </c>
      <c r="J12" s="20">
        <v>3</v>
      </c>
      <c r="K12" s="21">
        <v>0</v>
      </c>
    </row>
    <row r="13" spans="1:11" s="22" customFormat="1" ht="15">
      <c r="A13" s="18" t="s">
        <v>29</v>
      </c>
      <c r="B13" s="19" t="s">
        <v>30</v>
      </c>
      <c r="C13" s="20">
        <v>12</v>
      </c>
      <c r="D13" s="20">
        <v>102463</v>
      </c>
      <c r="E13" s="21">
        <v>71.5679279300002</v>
      </c>
      <c r="F13" s="21">
        <v>101.7372072</v>
      </c>
      <c r="G13" s="21">
        <v>-30.1692792699998</v>
      </c>
      <c r="H13" s="21">
        <v>10337.84890577</v>
      </c>
      <c r="I13" s="21">
        <v>10302.85946288</v>
      </c>
      <c r="J13" s="20">
        <v>0</v>
      </c>
      <c r="K13" s="21">
        <v>0</v>
      </c>
    </row>
    <row r="14" spans="1:11" s="22" customFormat="1" ht="15">
      <c r="A14" s="18" t="s">
        <v>31</v>
      </c>
      <c r="B14" s="19" t="s">
        <v>32</v>
      </c>
      <c r="C14" s="20">
        <v>7</v>
      </c>
      <c r="D14" s="20">
        <v>47045</v>
      </c>
      <c r="E14" s="21">
        <v>336.8713018</v>
      </c>
      <c r="F14" s="21">
        <v>64.57736025</v>
      </c>
      <c r="G14" s="21">
        <v>272.29394155</v>
      </c>
      <c r="H14" s="21">
        <v>10276.3945579</v>
      </c>
      <c r="I14" s="21">
        <v>10070.0574253</v>
      </c>
      <c r="J14" s="20">
        <v>0</v>
      </c>
      <c r="K14" s="21">
        <v>0</v>
      </c>
    </row>
    <row r="15" spans="1:11" s="22" customFormat="1" ht="15">
      <c r="A15" s="18" t="s">
        <v>33</v>
      </c>
      <c r="B15" s="19" t="s">
        <v>34</v>
      </c>
      <c r="C15" s="20">
        <v>22</v>
      </c>
      <c r="D15" s="20">
        <v>221633</v>
      </c>
      <c r="E15" s="21">
        <v>435.55980032</v>
      </c>
      <c r="F15" s="21">
        <v>571.90286004</v>
      </c>
      <c r="G15" s="21">
        <v>-136.343059719999</v>
      </c>
      <c r="H15" s="21">
        <v>30861.32886765</v>
      </c>
      <c r="I15" s="21">
        <v>30789.21523249</v>
      </c>
      <c r="J15" s="20">
        <v>0</v>
      </c>
      <c r="K15" s="21">
        <v>0</v>
      </c>
    </row>
    <row r="16" spans="1:11" s="22" customFormat="1" ht="15">
      <c r="A16" s="18" t="s">
        <v>35</v>
      </c>
      <c r="B16" s="19" t="s">
        <v>36</v>
      </c>
      <c r="C16" s="20">
        <v>21</v>
      </c>
      <c r="D16" s="20">
        <v>584740</v>
      </c>
      <c r="E16" s="21">
        <v>6222.16650716</v>
      </c>
      <c r="F16" s="21">
        <v>6033.70726148</v>
      </c>
      <c r="G16" s="21">
        <v>188.459245679998</v>
      </c>
      <c r="H16" s="21">
        <v>140425.99304265</v>
      </c>
      <c r="I16" s="21">
        <v>139251.87952938</v>
      </c>
      <c r="J16" s="20">
        <v>0</v>
      </c>
      <c r="K16" s="21">
        <v>0</v>
      </c>
    </row>
    <row r="17" spans="1:11" s="22" customFormat="1" ht="15">
      <c r="A17" s="18" t="s">
        <v>37</v>
      </c>
      <c r="B17" s="19" t="s">
        <v>38</v>
      </c>
      <c r="C17" s="20">
        <v>14</v>
      </c>
      <c r="D17" s="20">
        <v>217942</v>
      </c>
      <c r="E17" s="21">
        <v>60.5072846</v>
      </c>
      <c r="F17" s="21">
        <v>428.00932907</v>
      </c>
      <c r="G17" s="21">
        <v>-367.50204447</v>
      </c>
      <c r="H17" s="21">
        <v>23601.81251269</v>
      </c>
      <c r="I17" s="21">
        <v>23677.03684258</v>
      </c>
      <c r="J17" s="20">
        <v>3</v>
      </c>
      <c r="K17" s="21">
        <v>0</v>
      </c>
    </row>
    <row r="18" spans="1:11" s="22" customFormat="1" ht="15">
      <c r="A18" s="18" t="s">
        <v>39</v>
      </c>
      <c r="B18" s="19" t="s">
        <v>40</v>
      </c>
      <c r="C18" s="20">
        <v>23</v>
      </c>
      <c r="D18" s="20">
        <v>266424</v>
      </c>
      <c r="E18" s="21">
        <v>2059.80730844</v>
      </c>
      <c r="F18" s="21">
        <v>2720.65023495</v>
      </c>
      <c r="G18" s="21">
        <v>-660.84292651</v>
      </c>
      <c r="H18" s="21">
        <v>80160.49689136</v>
      </c>
      <c r="I18" s="21">
        <v>79810.8736386</v>
      </c>
      <c r="J18" s="20">
        <v>0</v>
      </c>
      <c r="K18" s="21">
        <v>0</v>
      </c>
    </row>
    <row r="19" spans="1:11" s="22" customFormat="1" ht="15">
      <c r="A19" s="18" t="s">
        <v>41</v>
      </c>
      <c r="B19" s="19" t="s">
        <v>42</v>
      </c>
      <c r="C19" s="20">
        <v>21</v>
      </c>
      <c r="D19" s="20">
        <v>179247</v>
      </c>
      <c r="E19" s="21">
        <v>723.60650258</v>
      </c>
      <c r="F19" s="21">
        <v>1205.5392315</v>
      </c>
      <c r="G19" s="21">
        <v>-481.93272892</v>
      </c>
      <c r="H19" s="21">
        <v>26088.46670788</v>
      </c>
      <c r="I19" s="21">
        <v>26293.87821177</v>
      </c>
      <c r="J19" s="20">
        <v>0</v>
      </c>
      <c r="K19" s="21">
        <v>0</v>
      </c>
    </row>
    <row r="20" spans="1:11" s="22" customFormat="1" ht="15">
      <c r="A20" s="18" t="s">
        <v>43</v>
      </c>
      <c r="B20" s="19" t="s">
        <v>44</v>
      </c>
      <c r="C20" s="20">
        <v>5</v>
      </c>
      <c r="D20" s="20">
        <v>39170</v>
      </c>
      <c r="E20" s="21">
        <v>95.7102926</v>
      </c>
      <c r="F20" s="21">
        <v>42.0977158200001</v>
      </c>
      <c r="G20" s="21">
        <v>53.6125767799999</v>
      </c>
      <c r="H20" s="21">
        <v>4458.20602041</v>
      </c>
      <c r="I20" s="21">
        <v>4406.09262693</v>
      </c>
      <c r="J20" s="20">
        <v>0</v>
      </c>
      <c r="K20" s="21">
        <v>0</v>
      </c>
    </row>
    <row r="21" spans="1:11" s="22" customFormat="1" ht="15">
      <c r="A21" s="18" t="s">
        <v>45</v>
      </c>
      <c r="B21" s="19" t="s">
        <v>46</v>
      </c>
      <c r="C21" s="20">
        <v>13</v>
      </c>
      <c r="D21" s="20">
        <v>222744</v>
      </c>
      <c r="E21" s="21">
        <v>1239.1249255</v>
      </c>
      <c r="F21" s="21">
        <v>7410.18535818</v>
      </c>
      <c r="G21" s="21">
        <v>-6171.06043268</v>
      </c>
      <c r="H21" s="21">
        <v>54919.40099955</v>
      </c>
      <c r="I21" s="21">
        <v>59190.08617049</v>
      </c>
      <c r="J21" s="20">
        <v>0</v>
      </c>
      <c r="K21" s="21">
        <v>0</v>
      </c>
    </row>
    <row r="22" spans="1:11" ht="30">
      <c r="A22" s="6" t="s">
        <v>47</v>
      </c>
      <c r="B22" s="17" t="s">
        <v>48</v>
      </c>
      <c r="C22" s="14">
        <f>SUM($C$6:$C$21)</f>
        <v>314</v>
      </c>
      <c r="D22" s="14">
        <f>SUM($D$6:$D$21)</f>
        <v>7196021</v>
      </c>
      <c r="E22" s="10">
        <f>SUM($E$6:$E$21)</f>
        <v>931263.8923364598</v>
      </c>
      <c r="F22" s="10">
        <f>SUM($F$6:$F$21)</f>
        <v>1006823.82401636</v>
      </c>
      <c r="G22" s="10">
        <f>SUM($G$6:$G$21)</f>
        <v>-75559.9316799001</v>
      </c>
      <c r="H22" s="10">
        <f>SUM($H$6:$H$21)</f>
        <v>1290984.9673625398</v>
      </c>
      <c r="I22" s="10">
        <f>SUM($I$6:$I$21)</f>
        <v>1392240.3674287098</v>
      </c>
      <c r="J22" s="14">
        <f>SUM($J$6:$J$21)</f>
        <v>7</v>
      </c>
      <c r="K22" s="10">
        <f>SUM($K$6:$K$21)</f>
        <v>0</v>
      </c>
    </row>
    <row r="23" spans="1:11" ht="15">
      <c r="A23" s="8"/>
      <c r="B23" s="5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2" customFormat="1" ht="15">
      <c r="A25" s="18" t="s">
        <v>15</v>
      </c>
      <c r="B25" s="19" t="s">
        <v>51</v>
      </c>
      <c r="C25" s="20">
        <v>23</v>
      </c>
      <c r="D25" s="20">
        <v>5295021</v>
      </c>
      <c r="E25" s="21">
        <v>3463.89932094</v>
      </c>
      <c r="F25" s="21">
        <v>1612.03229383</v>
      </c>
      <c r="G25" s="21">
        <v>1851.86702711</v>
      </c>
      <c r="H25" s="21">
        <v>111322.19144038</v>
      </c>
      <c r="I25" s="21">
        <v>108011.17501373</v>
      </c>
      <c r="J25" s="20">
        <v>0</v>
      </c>
      <c r="K25" s="21">
        <v>0</v>
      </c>
    </row>
    <row r="26" spans="1:11" s="22" customFormat="1" ht="15">
      <c r="A26" s="18" t="s">
        <v>17</v>
      </c>
      <c r="B26" s="19" t="s">
        <v>52</v>
      </c>
      <c r="C26" s="20">
        <v>30</v>
      </c>
      <c r="D26" s="20">
        <v>13201818</v>
      </c>
      <c r="E26" s="21">
        <v>4488.62871741</v>
      </c>
      <c r="F26" s="21">
        <v>4769.57015074</v>
      </c>
      <c r="G26" s="21">
        <v>-280.941433330001</v>
      </c>
      <c r="H26" s="21">
        <v>296009.1649498</v>
      </c>
      <c r="I26" s="21">
        <v>289338.66696561</v>
      </c>
      <c r="J26" s="20">
        <v>0</v>
      </c>
      <c r="K26" s="21">
        <v>0</v>
      </c>
    </row>
    <row r="27" spans="1:11" s="22" customFormat="1" ht="15">
      <c r="A27" s="18" t="s">
        <v>19</v>
      </c>
      <c r="B27" s="19" t="s">
        <v>53</v>
      </c>
      <c r="C27" s="20">
        <v>27</v>
      </c>
      <c r="D27" s="20">
        <v>8678915</v>
      </c>
      <c r="E27" s="21">
        <v>4942.26547323</v>
      </c>
      <c r="F27" s="21">
        <v>2603.40175268</v>
      </c>
      <c r="G27" s="21">
        <v>2338.86372055</v>
      </c>
      <c r="H27" s="21">
        <v>187756.64158759</v>
      </c>
      <c r="I27" s="21">
        <v>182151.96382255</v>
      </c>
      <c r="J27" s="20">
        <v>0</v>
      </c>
      <c r="K27" s="21">
        <v>0</v>
      </c>
    </row>
    <row r="28" spans="1:11" s="22" customFormat="1" ht="15">
      <c r="A28" s="18" t="s">
        <v>21</v>
      </c>
      <c r="B28" s="19" t="s">
        <v>54</v>
      </c>
      <c r="C28" s="20">
        <v>29</v>
      </c>
      <c r="D28" s="20">
        <v>12857604</v>
      </c>
      <c r="E28" s="21">
        <v>5259.02076306</v>
      </c>
      <c r="F28" s="21">
        <v>3865.96607432</v>
      </c>
      <c r="G28" s="21">
        <v>1393.05468874</v>
      </c>
      <c r="H28" s="21">
        <v>281353.28884213</v>
      </c>
      <c r="I28" s="21">
        <v>274526.66754294</v>
      </c>
      <c r="J28" s="20">
        <v>0</v>
      </c>
      <c r="K28" s="21">
        <v>0</v>
      </c>
    </row>
    <row r="29" spans="1:11" s="22" customFormat="1" ht="15">
      <c r="A29" s="18" t="s">
        <v>23</v>
      </c>
      <c r="B29" s="19" t="s">
        <v>55</v>
      </c>
      <c r="C29" s="20">
        <v>27</v>
      </c>
      <c r="D29" s="20">
        <v>16919143</v>
      </c>
      <c r="E29" s="21">
        <v>8126.33534377</v>
      </c>
      <c r="F29" s="21">
        <v>4268.83300125</v>
      </c>
      <c r="G29" s="21">
        <v>3857.50234252</v>
      </c>
      <c r="H29" s="21">
        <v>233979.12697238</v>
      </c>
      <c r="I29" s="21">
        <v>227616.23748559</v>
      </c>
      <c r="J29" s="20">
        <v>0</v>
      </c>
      <c r="K29" s="21">
        <v>0</v>
      </c>
    </row>
    <row r="30" spans="1:11" s="22" customFormat="1" ht="15">
      <c r="A30" s="18" t="s">
        <v>25</v>
      </c>
      <c r="B30" s="19" t="s">
        <v>56</v>
      </c>
      <c r="C30" s="20">
        <v>9</v>
      </c>
      <c r="D30" s="20">
        <v>815925</v>
      </c>
      <c r="E30" s="21">
        <v>531.901365799999</v>
      </c>
      <c r="F30" s="21">
        <v>252.76812237</v>
      </c>
      <c r="G30" s="21">
        <v>279.13324343</v>
      </c>
      <c r="H30" s="21">
        <v>21930.5761822</v>
      </c>
      <c r="I30" s="21">
        <v>21157.9164909</v>
      </c>
      <c r="J30" s="20">
        <v>0</v>
      </c>
      <c r="K30" s="21">
        <v>0</v>
      </c>
    </row>
    <row r="31" spans="1:11" s="22" customFormat="1" ht="15">
      <c r="A31" s="18" t="s">
        <v>27</v>
      </c>
      <c r="B31" s="19" t="s">
        <v>57</v>
      </c>
      <c r="C31" s="20">
        <v>23</v>
      </c>
      <c r="D31" s="20">
        <v>5642727</v>
      </c>
      <c r="E31" s="21">
        <v>2651.92069239</v>
      </c>
      <c r="F31" s="21">
        <v>1382.77991021</v>
      </c>
      <c r="G31" s="21">
        <v>1269.14078218</v>
      </c>
      <c r="H31" s="21">
        <v>135522.78135766</v>
      </c>
      <c r="I31" s="21">
        <v>131405.1248317</v>
      </c>
      <c r="J31" s="20">
        <v>0</v>
      </c>
      <c r="K31" s="21">
        <v>0</v>
      </c>
    </row>
    <row r="32" spans="1:11" s="22" customFormat="1" ht="15">
      <c r="A32" s="18" t="s">
        <v>29</v>
      </c>
      <c r="B32" s="19" t="s">
        <v>58</v>
      </c>
      <c r="C32" s="20">
        <v>27</v>
      </c>
      <c r="D32" s="20">
        <v>5096592</v>
      </c>
      <c r="E32" s="21">
        <v>1847.80876348</v>
      </c>
      <c r="F32" s="21">
        <v>2338.76638138</v>
      </c>
      <c r="G32" s="21">
        <v>-490.957617899998</v>
      </c>
      <c r="H32" s="21">
        <v>124651.73083547</v>
      </c>
      <c r="I32" s="21">
        <v>122382.45636067</v>
      </c>
      <c r="J32" s="20">
        <v>0</v>
      </c>
      <c r="K32" s="21">
        <v>0</v>
      </c>
    </row>
    <row r="33" spans="1:11" s="22" customFormat="1" ht="15">
      <c r="A33" s="18" t="s">
        <v>31</v>
      </c>
      <c r="B33" s="19" t="s">
        <v>59</v>
      </c>
      <c r="C33" s="20">
        <v>149</v>
      </c>
      <c r="D33" s="20">
        <v>15415537</v>
      </c>
      <c r="E33" s="21">
        <v>11593.95681956</v>
      </c>
      <c r="F33" s="21">
        <v>5588.46965947</v>
      </c>
      <c r="G33" s="21">
        <v>6005.48716009</v>
      </c>
      <c r="H33" s="21">
        <v>258760.80606469</v>
      </c>
      <c r="I33" s="21">
        <v>249007.3755067</v>
      </c>
      <c r="J33" s="20">
        <v>0</v>
      </c>
      <c r="K33" s="21">
        <v>0</v>
      </c>
    </row>
    <row r="34" spans="1:11" s="22" customFormat="1" ht="15">
      <c r="A34" s="18" t="s">
        <v>33</v>
      </c>
      <c r="B34" s="19" t="s">
        <v>60</v>
      </c>
      <c r="C34" s="20">
        <v>42</v>
      </c>
      <c r="D34" s="20">
        <v>15563623</v>
      </c>
      <c r="E34" s="21">
        <v>1944.42747509</v>
      </c>
      <c r="F34" s="21">
        <v>2257.92980665</v>
      </c>
      <c r="G34" s="21">
        <v>-313.502331559999</v>
      </c>
      <c r="H34" s="21">
        <v>200379.05560581</v>
      </c>
      <c r="I34" s="21">
        <v>195624.62836322</v>
      </c>
      <c r="J34" s="20">
        <v>0</v>
      </c>
      <c r="K34" s="21">
        <v>0</v>
      </c>
    </row>
    <row r="35" spans="1:11" s="22" customFormat="1" ht="15">
      <c r="A35" s="18" t="s">
        <v>35</v>
      </c>
      <c r="B35" s="19" t="s">
        <v>61</v>
      </c>
      <c r="C35" s="20">
        <v>38</v>
      </c>
      <c r="D35" s="20">
        <v>13505690</v>
      </c>
      <c r="E35" s="21">
        <v>5820.79778915</v>
      </c>
      <c r="F35" s="21">
        <v>4733.35228664</v>
      </c>
      <c r="G35" s="21">
        <v>1087.44550251</v>
      </c>
      <c r="H35" s="21">
        <v>327758.7441477</v>
      </c>
      <c r="I35" s="21">
        <v>319826.97247799</v>
      </c>
      <c r="J35" s="20">
        <v>0</v>
      </c>
      <c r="K35" s="21">
        <v>0</v>
      </c>
    </row>
    <row r="36" spans="1:11" ht="15">
      <c r="A36" s="6" t="s">
        <v>47</v>
      </c>
      <c r="B36" s="6" t="s">
        <v>62</v>
      </c>
      <c r="C36" s="14">
        <f>SUM($C$25:$C$35)</f>
        <v>424</v>
      </c>
      <c r="D36" s="14">
        <f>SUM($D$25:$D$35)</f>
        <v>112992595</v>
      </c>
      <c r="E36" s="10">
        <f>SUM($E$25:$E$35)</f>
        <v>50670.96252387999</v>
      </c>
      <c r="F36" s="10">
        <f>SUM($F$25:$F$35)</f>
        <v>33673.86943954</v>
      </c>
      <c r="G36" s="10">
        <f>SUM($G$25:$G$35)</f>
        <v>16997.093084340002</v>
      </c>
      <c r="H36" s="10">
        <f>SUM($H$25:$H$35)</f>
        <v>2179424.10798581</v>
      </c>
      <c r="I36" s="10">
        <f>SUM($I$25:$I$35)</f>
        <v>2121049.1848616004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2" customFormat="1" ht="15">
      <c r="A39" s="18" t="s">
        <v>15</v>
      </c>
      <c r="B39" s="19" t="s">
        <v>65</v>
      </c>
      <c r="C39" s="20">
        <v>19</v>
      </c>
      <c r="D39" s="20">
        <v>532127</v>
      </c>
      <c r="E39" s="21">
        <v>384.80437818</v>
      </c>
      <c r="F39" s="21">
        <v>487.86890956</v>
      </c>
      <c r="G39" s="21">
        <v>-103.06453138</v>
      </c>
      <c r="H39" s="21">
        <v>26171.26357721</v>
      </c>
      <c r="I39" s="21">
        <v>26032.08543699</v>
      </c>
      <c r="J39" s="20">
        <v>1</v>
      </c>
      <c r="K39" s="21">
        <v>0</v>
      </c>
    </row>
    <row r="40" spans="1:11" s="22" customFormat="1" ht="15">
      <c r="A40" s="18" t="s">
        <v>17</v>
      </c>
      <c r="B40" s="19" t="s">
        <v>66</v>
      </c>
      <c r="C40" s="20">
        <v>32</v>
      </c>
      <c r="D40" s="20">
        <v>5353979</v>
      </c>
      <c r="E40" s="21">
        <v>2523.34643287</v>
      </c>
      <c r="F40" s="21">
        <v>2926.1019716</v>
      </c>
      <c r="G40" s="21">
        <v>-402.755538730002</v>
      </c>
      <c r="H40" s="21">
        <v>188522.35058786</v>
      </c>
      <c r="I40" s="21">
        <v>185592.88380744</v>
      </c>
      <c r="J40" s="20">
        <v>2</v>
      </c>
      <c r="K40" s="21">
        <v>9.3273</v>
      </c>
    </row>
    <row r="41" spans="1:11" s="22" customFormat="1" ht="15">
      <c r="A41" s="18" t="s">
        <v>19</v>
      </c>
      <c r="B41" s="19" t="s">
        <v>67</v>
      </c>
      <c r="C41" s="20">
        <v>31</v>
      </c>
      <c r="D41" s="20">
        <v>4452194</v>
      </c>
      <c r="E41" s="21">
        <v>5445.39513221</v>
      </c>
      <c r="F41" s="21">
        <v>4076.07446357</v>
      </c>
      <c r="G41" s="21">
        <v>1369.32066863999</v>
      </c>
      <c r="H41" s="21">
        <v>233999.67893691</v>
      </c>
      <c r="I41" s="21">
        <v>229853.04541857</v>
      </c>
      <c r="J41" s="20">
        <v>0</v>
      </c>
      <c r="K41" s="21">
        <v>0</v>
      </c>
    </row>
    <row r="42" spans="1:11" s="22" customFormat="1" ht="15">
      <c r="A42" s="18" t="s">
        <v>21</v>
      </c>
      <c r="B42" s="19" t="s">
        <v>68</v>
      </c>
      <c r="C42" s="20">
        <v>16</v>
      </c>
      <c r="D42" s="20">
        <v>1581885</v>
      </c>
      <c r="E42" s="21">
        <v>3264.1205603</v>
      </c>
      <c r="F42" s="21">
        <v>843.6810715</v>
      </c>
      <c r="G42" s="21">
        <v>2420.4394888</v>
      </c>
      <c r="H42" s="21">
        <v>52869.1208215</v>
      </c>
      <c r="I42" s="21">
        <v>53531.3428607</v>
      </c>
      <c r="J42" s="20">
        <v>0</v>
      </c>
      <c r="K42" s="21">
        <v>0</v>
      </c>
    </row>
    <row r="43" spans="1:11" s="22" customFormat="1" ht="15">
      <c r="A43" s="18" t="s">
        <v>23</v>
      </c>
      <c r="B43" s="19" t="s">
        <v>69</v>
      </c>
      <c r="C43" s="20">
        <v>27</v>
      </c>
      <c r="D43" s="20">
        <v>467679</v>
      </c>
      <c r="E43" s="21">
        <v>25329.14396176</v>
      </c>
      <c r="F43" s="21">
        <v>14683.98093549</v>
      </c>
      <c r="G43" s="21">
        <v>10645.16302627</v>
      </c>
      <c r="H43" s="21">
        <v>134220.6366287</v>
      </c>
      <c r="I43" s="21">
        <v>148971.54510362</v>
      </c>
      <c r="J43" s="20">
        <v>0</v>
      </c>
      <c r="K43" s="21">
        <v>0</v>
      </c>
    </row>
    <row r="44" spans="1:11" s="22" customFormat="1" ht="15">
      <c r="A44" s="18" t="s">
        <v>25</v>
      </c>
      <c r="B44" s="19" t="s">
        <v>70</v>
      </c>
      <c r="C44" s="20">
        <v>22</v>
      </c>
      <c r="D44" s="20">
        <v>387874</v>
      </c>
      <c r="E44" s="21">
        <v>2166.57111008</v>
      </c>
      <c r="F44" s="21">
        <v>1086.37630817</v>
      </c>
      <c r="G44" s="21">
        <v>1080.19480191</v>
      </c>
      <c r="H44" s="21">
        <v>25642.90273389</v>
      </c>
      <c r="I44" s="21">
        <v>25452.16634923</v>
      </c>
      <c r="J44" s="20">
        <v>2</v>
      </c>
      <c r="K44" s="21">
        <v>25.8129</v>
      </c>
    </row>
    <row r="45" spans="1:11" ht="15">
      <c r="A45" s="6" t="s">
        <v>47</v>
      </c>
      <c r="B45" s="6" t="s">
        <v>71</v>
      </c>
      <c r="C45" s="14">
        <f>SUM($C$39:$C$44)</f>
        <v>147</v>
      </c>
      <c r="D45" s="14">
        <f>SUM($D$39:$D$44)</f>
        <v>12775738</v>
      </c>
      <c r="E45" s="10">
        <f>SUM($E$39:$E$44)</f>
        <v>39113.381575399995</v>
      </c>
      <c r="F45" s="10">
        <f>SUM($F$39:$F$44)</f>
        <v>24104.08365989</v>
      </c>
      <c r="G45" s="10">
        <f>SUM($G$39:$G$44)</f>
        <v>15009.297915509987</v>
      </c>
      <c r="H45" s="10">
        <f>SUM($H$39:$H$44)</f>
        <v>661425.95328607</v>
      </c>
      <c r="I45" s="10">
        <f>SUM($I$39:$I$44)</f>
        <v>669433.06897655</v>
      </c>
      <c r="J45" s="14">
        <f>SUM($J$39:$J$44)</f>
        <v>5</v>
      </c>
      <c r="K45" s="10">
        <f>SUM($K$39:$K$44)</f>
        <v>35.1402</v>
      </c>
    </row>
    <row r="46" spans="1:11" ht="15">
      <c r="A46" s="8"/>
      <c r="B46" s="5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2" customFormat="1" ht="15">
      <c r="A48" s="18" t="s">
        <v>15</v>
      </c>
      <c r="B48" s="19" t="s">
        <v>74</v>
      </c>
      <c r="C48" s="20">
        <v>27</v>
      </c>
      <c r="D48" s="20">
        <v>2838369</v>
      </c>
      <c r="E48" s="21">
        <v>293.51298716</v>
      </c>
      <c r="F48" s="21">
        <v>174.81739501</v>
      </c>
      <c r="G48" s="21">
        <v>118.69559215</v>
      </c>
      <c r="H48" s="21">
        <v>24038.99860218</v>
      </c>
      <c r="I48" s="21">
        <v>23510.11189597</v>
      </c>
      <c r="J48" s="20">
        <v>0</v>
      </c>
      <c r="K48" s="21">
        <v>0</v>
      </c>
    </row>
    <row r="49" spans="1:11" s="22" customFormat="1" ht="15">
      <c r="A49" s="18" t="s">
        <v>17</v>
      </c>
      <c r="B49" s="19" t="s">
        <v>75</v>
      </c>
      <c r="C49" s="20">
        <v>11</v>
      </c>
      <c r="D49" s="20">
        <v>2963599</v>
      </c>
      <c r="E49" s="21">
        <v>180.02923478</v>
      </c>
      <c r="F49" s="21">
        <v>78.74980031</v>
      </c>
      <c r="G49" s="21">
        <v>101.27943447</v>
      </c>
      <c r="H49" s="21">
        <v>18388.44377294</v>
      </c>
      <c r="I49" s="21">
        <v>18002.27902118</v>
      </c>
      <c r="J49" s="20">
        <v>0</v>
      </c>
      <c r="K49" s="21">
        <v>0</v>
      </c>
    </row>
    <row r="50" spans="1:11" ht="15">
      <c r="A50" s="6" t="s">
        <v>47</v>
      </c>
      <c r="B50" s="6" t="s">
        <v>76</v>
      </c>
      <c r="C50" s="14">
        <f>SUM($C$48:$C$49)</f>
        <v>38</v>
      </c>
      <c r="D50" s="14">
        <f>SUM($D$48:$D$49)</f>
        <v>5801968</v>
      </c>
      <c r="E50" s="10">
        <f>SUM($E$48:$E$49)</f>
        <v>473.54222194</v>
      </c>
      <c r="F50" s="10">
        <f>SUM($F$48:$F$49)</f>
        <v>253.56719532</v>
      </c>
      <c r="G50" s="10">
        <f>SUM($G$48:$G$49)</f>
        <v>219.97502662</v>
      </c>
      <c r="H50" s="10">
        <f>SUM($H$48:$H$49)</f>
        <v>42427.44237512</v>
      </c>
      <c r="I50" s="10">
        <f>SUM($I$48:$I$49)</f>
        <v>41512.39091715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2" customFormat="1" ht="15">
      <c r="A53" s="18" t="s">
        <v>15</v>
      </c>
      <c r="B53" s="19" t="s">
        <v>79</v>
      </c>
      <c r="C53" s="20">
        <v>196</v>
      </c>
      <c r="D53" s="20">
        <v>6283447</v>
      </c>
      <c r="E53" s="21">
        <v>5867.73317893</v>
      </c>
      <c r="F53" s="21">
        <v>5164.53769173</v>
      </c>
      <c r="G53" s="21">
        <v>703.195487200002</v>
      </c>
      <c r="H53" s="21">
        <v>199659.22894497</v>
      </c>
      <c r="I53" s="21">
        <v>197035.7758088</v>
      </c>
      <c r="J53" s="20">
        <v>0</v>
      </c>
      <c r="K53" s="21">
        <v>0</v>
      </c>
    </row>
    <row r="54" spans="1:11" s="22" customFormat="1" ht="15">
      <c r="A54" s="18" t="s">
        <v>17</v>
      </c>
      <c r="B54" s="19" t="s">
        <v>80</v>
      </c>
      <c r="C54" s="20">
        <v>15</v>
      </c>
      <c r="D54" s="20">
        <v>4911226</v>
      </c>
      <c r="E54" s="21">
        <v>440.9789725</v>
      </c>
      <c r="F54" s="21">
        <v>352.6678334</v>
      </c>
      <c r="G54" s="21">
        <v>88.3111391000001</v>
      </c>
      <c r="H54" s="21">
        <v>27326.4167458</v>
      </c>
      <c r="I54" s="21">
        <v>26893.218051</v>
      </c>
      <c r="J54" s="20">
        <v>0</v>
      </c>
      <c r="K54" s="21">
        <v>0</v>
      </c>
    </row>
    <row r="55" spans="1:11" s="22" customFormat="1" ht="15">
      <c r="A55" s="18" t="s">
        <v>19</v>
      </c>
      <c r="B55" s="19" t="s">
        <v>81</v>
      </c>
      <c r="C55" s="20">
        <v>175</v>
      </c>
      <c r="D55" s="20">
        <v>12823860</v>
      </c>
      <c r="E55" s="21">
        <v>11759.0898748</v>
      </c>
      <c r="F55" s="21">
        <v>11558.79624326</v>
      </c>
      <c r="G55" s="21">
        <v>200.29363154</v>
      </c>
      <c r="H55" s="21">
        <v>623022.34520799</v>
      </c>
      <c r="I55" s="21">
        <v>608925.48570334</v>
      </c>
      <c r="J55" s="20">
        <v>0</v>
      </c>
      <c r="K55" s="21">
        <v>0</v>
      </c>
    </row>
    <row r="56" spans="1:11" s="22" customFormat="1" ht="15">
      <c r="A56" s="18" t="s">
        <v>21</v>
      </c>
      <c r="B56" s="19" t="s">
        <v>82</v>
      </c>
      <c r="C56" s="20">
        <v>54</v>
      </c>
      <c r="D56" s="20">
        <v>1517039</v>
      </c>
      <c r="E56" s="21">
        <v>404.5242433</v>
      </c>
      <c r="F56" s="21">
        <v>823.49264106</v>
      </c>
      <c r="G56" s="21">
        <v>-418.96839776</v>
      </c>
      <c r="H56" s="21">
        <v>24064.03192165</v>
      </c>
      <c r="I56" s="21">
        <v>23705.24036614</v>
      </c>
      <c r="J56" s="20">
        <v>0</v>
      </c>
      <c r="K56" s="21">
        <v>0</v>
      </c>
    </row>
    <row r="57" spans="1:11" ht="15">
      <c r="A57" s="6" t="s">
        <v>47</v>
      </c>
      <c r="B57" s="6" t="s">
        <v>83</v>
      </c>
      <c r="C57" s="14">
        <f>SUM($C$53:$C$56)</f>
        <v>440</v>
      </c>
      <c r="D57" s="14">
        <f>SUM($D$53:$D$56)</f>
        <v>25535572</v>
      </c>
      <c r="E57" s="10">
        <f>SUM($E$53:$E$56)</f>
        <v>18472.326269529996</v>
      </c>
      <c r="F57" s="10">
        <f>SUM($F$53:$F$56)</f>
        <v>17899.49440945</v>
      </c>
      <c r="G57" s="10">
        <f>SUM($G$53:$G$56)</f>
        <v>572.8318600800021</v>
      </c>
      <c r="H57" s="10">
        <f>SUM($H$53:$H$56)</f>
        <v>874072.0228204101</v>
      </c>
      <c r="I57" s="10">
        <f>SUM($I$53:$I$56)</f>
        <v>856559.7199292801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47</v>
      </c>
      <c r="B59" s="7" t="s">
        <v>84</v>
      </c>
      <c r="C59" s="16">
        <f>SUM($C$6:$C$21)+SUM($C$25:$C$35)+SUM($C$39:$C$44)+SUM($C$48:$C$49)+SUM($C$53:$C$56)</f>
        <v>1363</v>
      </c>
      <c r="D59" s="16">
        <f>SUM($D$6:$D$21)+SUM($D$25:$D$35)+SUM($D$39:$D$44)+SUM($D$48:$D$49)+SUM($D$53:$D$56)</f>
        <v>164301894</v>
      </c>
      <c r="E59" s="12">
        <f>SUM($E$6:$E$21)+SUM($E$25:$E$35)+SUM($E$39:$E$44)+SUM($E$48:$E$49)+SUM($E$53:$E$56)</f>
        <v>1039994.1049272098</v>
      </c>
      <c r="F59" s="12">
        <f>SUM($F$6:$F$21)+SUM($F$25:$F$35)+SUM($F$39:$F$44)+SUM($F$48:$F$49)+SUM($F$53:$F$56)</f>
        <v>1082754.83872056</v>
      </c>
      <c r="G59" s="12">
        <f>SUM($G$6:$G$21)+SUM($G$25:$G$35)+SUM($G$39:$G$44)+SUM($G$48:$G$49)+SUM($G$53:$G$56)</f>
        <v>-42760.733793350104</v>
      </c>
      <c r="H59" s="12">
        <f>SUM($H$6:$H$21)+SUM($H$25:$H$35)+SUM($H$39:$H$44)+SUM($H$48:$H$49)+SUM($H$53:$H$56)</f>
        <v>5048334.49382995</v>
      </c>
      <c r="I59" s="12">
        <f>SUM($I$6:$I$21)+SUM($I$25:$I$35)+SUM($I$39:$I$44)+SUM($I$48:$I$49)+SUM($I$53:$I$56)</f>
        <v>5080794.73211329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8"/>
      <c r="B60" s="5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2" customFormat="1" ht="15">
      <c r="A63" s="18" t="s">
        <v>15</v>
      </c>
      <c r="B63" s="19" t="s">
        <v>87</v>
      </c>
      <c r="C63" s="20">
        <v>91</v>
      </c>
      <c r="D63" s="20">
        <v>83178</v>
      </c>
      <c r="E63" s="21">
        <v>2060.0024909</v>
      </c>
      <c r="F63" s="21">
        <v>0</v>
      </c>
      <c r="G63" s="21">
        <v>2060.0024909</v>
      </c>
      <c r="H63" s="21">
        <v>17855.79812688</v>
      </c>
      <c r="I63" s="21">
        <v>16723.93814258</v>
      </c>
      <c r="J63" s="20">
        <v>0</v>
      </c>
      <c r="K63" s="21">
        <v>0</v>
      </c>
    </row>
    <row r="64" spans="1:11" s="22" customFormat="1" ht="15">
      <c r="A64" s="18" t="s">
        <v>17</v>
      </c>
      <c r="B64" s="19" t="s">
        <v>88</v>
      </c>
      <c r="C64" s="20">
        <v>0</v>
      </c>
      <c r="D64" s="20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</row>
    <row r="65" spans="1:11" s="22" customFormat="1" ht="15">
      <c r="A65" s="18" t="s">
        <v>19</v>
      </c>
      <c r="B65" s="19" t="s">
        <v>89</v>
      </c>
      <c r="C65" s="20">
        <v>5</v>
      </c>
      <c r="D65" s="20">
        <v>41</v>
      </c>
      <c r="E65" s="21">
        <v>0</v>
      </c>
      <c r="F65" s="21">
        <v>0</v>
      </c>
      <c r="G65" s="21">
        <v>0</v>
      </c>
      <c r="H65" s="21">
        <v>1600.708492</v>
      </c>
      <c r="I65" s="21">
        <v>1595.437957</v>
      </c>
      <c r="J65" s="20">
        <v>0</v>
      </c>
      <c r="K65" s="21">
        <v>0</v>
      </c>
    </row>
    <row r="66" spans="1:11" s="22" customFormat="1" ht="15">
      <c r="A66" s="18" t="s">
        <v>21</v>
      </c>
      <c r="B66" s="19" t="s">
        <v>90</v>
      </c>
      <c r="C66" s="20">
        <v>1</v>
      </c>
      <c r="D66" s="20">
        <v>217578</v>
      </c>
      <c r="E66" s="21">
        <v>20.87</v>
      </c>
      <c r="F66" s="21">
        <v>63.18</v>
      </c>
      <c r="G66" s="21">
        <v>-42.3099999999999</v>
      </c>
      <c r="H66" s="21">
        <v>5382.87</v>
      </c>
      <c r="I66" s="21">
        <v>5339.62</v>
      </c>
      <c r="J66" s="20">
        <v>0</v>
      </c>
      <c r="K66" s="21">
        <v>0</v>
      </c>
    </row>
    <row r="67" spans="1:11" ht="15">
      <c r="A67" s="6" t="s">
        <v>47</v>
      </c>
      <c r="B67" s="6" t="s">
        <v>91</v>
      </c>
      <c r="C67" s="14">
        <f>SUM($C$63:$C$66)</f>
        <v>97</v>
      </c>
      <c r="D67" s="14">
        <f>SUM($D$63:$D$66)</f>
        <v>300797</v>
      </c>
      <c r="E67" s="10">
        <f>SUM($E$63:$E$66)</f>
        <v>2080.8724909</v>
      </c>
      <c r="F67" s="10">
        <f>SUM($F$63:$F$66)</f>
        <v>63.18</v>
      </c>
      <c r="G67" s="10">
        <f>SUM($G$63:$G$66)</f>
        <v>2017.6924909</v>
      </c>
      <c r="H67" s="10">
        <f>SUM($H$63:$H$66)</f>
        <v>24839.37661888</v>
      </c>
      <c r="I67" s="10">
        <f>SUM($I$63:$I$66)</f>
        <v>23658.996099579996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2" customFormat="1" ht="15">
      <c r="A70" s="18" t="s">
        <v>15</v>
      </c>
      <c r="B70" s="19" t="s">
        <v>60</v>
      </c>
      <c r="C70" s="20">
        <v>19</v>
      </c>
      <c r="D70" s="20">
        <v>283222</v>
      </c>
      <c r="E70" s="21">
        <v>0</v>
      </c>
      <c r="F70" s="21">
        <v>31.52428484</v>
      </c>
      <c r="G70" s="21">
        <v>-31.52428484</v>
      </c>
      <c r="H70" s="21">
        <v>4096.17666321</v>
      </c>
      <c r="I70" s="21">
        <v>4017.334133</v>
      </c>
      <c r="J70" s="20">
        <v>0</v>
      </c>
      <c r="K70" s="21">
        <v>0</v>
      </c>
    </row>
    <row r="71" spans="1:11" s="22" customFormat="1" ht="15">
      <c r="A71" s="18" t="s">
        <v>17</v>
      </c>
      <c r="B71" s="19" t="s">
        <v>92</v>
      </c>
      <c r="C71" s="20">
        <v>1</v>
      </c>
      <c r="D71" s="20">
        <v>1738</v>
      </c>
      <c r="E71" s="21">
        <v>0</v>
      </c>
      <c r="F71" s="21">
        <v>0</v>
      </c>
      <c r="G71" s="21">
        <v>0</v>
      </c>
      <c r="H71" s="21">
        <v>130.4</v>
      </c>
      <c r="I71" s="21">
        <v>126.91</v>
      </c>
      <c r="J71" s="20">
        <v>0</v>
      </c>
      <c r="K71" s="21">
        <v>0</v>
      </c>
    </row>
    <row r="72" spans="1:11" ht="15">
      <c r="A72" s="6" t="s">
        <v>47</v>
      </c>
      <c r="B72" s="6" t="s">
        <v>93</v>
      </c>
      <c r="C72" s="14">
        <f>SUM($C$70:$C$71)</f>
        <v>20</v>
      </c>
      <c r="D72" s="14">
        <f>SUM($D$70:$D$71)</f>
        <v>284960</v>
      </c>
      <c r="E72" s="10">
        <f>SUM($E$70:$E$71)</f>
        <v>0</v>
      </c>
      <c r="F72" s="10">
        <f>SUM($F$70:$F$71)</f>
        <v>31.52428484</v>
      </c>
      <c r="G72" s="10">
        <f>SUM($G$70:$G$71)</f>
        <v>-31.52428484</v>
      </c>
      <c r="H72" s="10">
        <f>SUM($H$70:$H$71)</f>
        <v>4226.576663209999</v>
      </c>
      <c r="I72" s="10">
        <f>SUM($I$70:$I$71)</f>
        <v>4144.244133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2" customFormat="1" ht="15">
      <c r="A74" s="18" t="s">
        <v>63</v>
      </c>
      <c r="B74" s="19" t="s">
        <v>78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47</v>
      </c>
      <c r="B76" s="7" t="s">
        <v>94</v>
      </c>
      <c r="C76" s="16">
        <f>SUM($C$63:$C$66)+SUM($C$70:$C$71)+SUM($C$74:$C$74)</f>
        <v>117</v>
      </c>
      <c r="D76" s="16">
        <f>SUM($D$63:$D$66)+SUM($D$70:$D$71)+SUM($D$74:$D$74)</f>
        <v>585757</v>
      </c>
      <c r="E76" s="12">
        <f>SUM($E$63:$E$66)+SUM($E$70:$E$71)+SUM($E$74:$E$74)</f>
        <v>2080.8724909</v>
      </c>
      <c r="F76" s="12">
        <f>SUM($F$63:$F$66)+SUM($F$70:$F$71)+SUM($F$74:$F$74)</f>
        <v>94.70428484</v>
      </c>
      <c r="G76" s="12">
        <f>SUM($G$63:$G$66)+SUM($G$70:$G$71)+SUM($G$74:$G$74)</f>
        <v>1986.1682060599999</v>
      </c>
      <c r="H76" s="12">
        <f>SUM($H$63:$H$66)+SUM($H$70:$H$71)+SUM($H$74:$H$74)</f>
        <v>29065.95328209</v>
      </c>
      <c r="I76" s="12">
        <f>SUM($I$63:$I$66)+SUM($I$70:$I$71)+SUM($I$74:$I$74)</f>
        <v>27803.240232579996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2" customFormat="1" ht="15">
      <c r="A79" s="18" t="s">
        <v>13</v>
      </c>
      <c r="B79" s="19" t="s">
        <v>14</v>
      </c>
      <c r="C79" s="20">
        <v>12</v>
      </c>
      <c r="D79" s="20">
        <v>2621</v>
      </c>
      <c r="E79" s="21">
        <v>100.3101</v>
      </c>
      <c r="F79" s="21">
        <v>10.6942</v>
      </c>
      <c r="G79" s="21">
        <v>89.6159</v>
      </c>
      <c r="H79" s="21">
        <v>499.9137</v>
      </c>
      <c r="I79" s="21">
        <v>473.7973</v>
      </c>
      <c r="J79" s="20">
        <v>0</v>
      </c>
      <c r="K79" s="21">
        <v>0</v>
      </c>
    </row>
    <row r="80" spans="1:11" s="22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2" customFormat="1" ht="15">
      <c r="A81" s="18" t="s">
        <v>49</v>
      </c>
      <c r="B81" s="19" t="s">
        <v>50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s="22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2" customFormat="1" ht="15">
      <c r="A83" s="18" t="s">
        <v>63</v>
      </c>
      <c r="B83" s="19" t="s">
        <v>78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8"/>
      <c r="B84" s="8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7" t="s">
        <v>47</v>
      </c>
      <c r="B85" s="7" t="s">
        <v>97</v>
      </c>
      <c r="C85" s="16">
        <f>SUM($C$79:$C$83)</f>
        <v>12</v>
      </c>
      <c r="D85" s="16">
        <f>SUM($D$79:$D$83)</f>
        <v>2621</v>
      </c>
      <c r="E85" s="12">
        <f>SUM($E$79:$E$83)</f>
        <v>100.3101</v>
      </c>
      <c r="F85" s="12">
        <f>SUM($F$79:$F$83)</f>
        <v>10.6942</v>
      </c>
      <c r="G85" s="12">
        <f>SUM($G$79:$G$83)</f>
        <v>89.6159</v>
      </c>
      <c r="H85" s="12">
        <f>SUM($H$79:$H$83)</f>
        <v>499.9137</v>
      </c>
      <c r="I85" s="12">
        <f>SUM($I$79:$I$83)</f>
        <v>473.7973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47</v>
      </c>
      <c r="B87" s="7" t="s">
        <v>98</v>
      </c>
      <c r="C87" s="16">
        <f>SUM($C$59:$C$59)+SUM($C$76:$C$76)+SUM($C$85:$C$85)</f>
        <v>1492</v>
      </c>
      <c r="D87" s="16">
        <f>SUM($D$59:$D$59)+SUM($D$76:$D$76)+SUM($D$85:$D$85)</f>
        <v>164890272</v>
      </c>
      <c r="E87" s="12">
        <f>SUM($E$59:$E$59)+SUM($E$76:$E$76)+SUM($E$85:$E$85)</f>
        <v>1042175.2875181098</v>
      </c>
      <c r="F87" s="12">
        <f>SUM($F$59:$F$59)+SUM($F$76:$F$76)+SUM($F$85:$F$85)</f>
        <v>1082860.2372054001</v>
      </c>
      <c r="G87" s="12">
        <f>SUM($G$59:$G$59)+SUM($G$76:$G$76)+SUM($G$85:$G$85)</f>
        <v>-40684.94968729011</v>
      </c>
      <c r="H87" s="12">
        <f>SUM($H$59:$H$59)+SUM($H$76:$H$76)+SUM($H$85:$H$85)</f>
        <v>5077900.36081204</v>
      </c>
      <c r="I87" s="12">
        <f>SUM($I$59:$I$59)+SUM($I$76:$I$76)+SUM($I$85:$I$85)</f>
        <v>5109071.76964587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8"/>
      <c r="B88" s="4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5" t="s">
        <v>132</v>
      </c>
      <c r="C89" s="13">
        <v>77</v>
      </c>
      <c r="D89" s="13">
        <v>1943608</v>
      </c>
      <c r="E89" s="9">
        <v>888.99905099</v>
      </c>
      <c r="F89" s="9">
        <v>1015.06947298</v>
      </c>
      <c r="G89" s="9">
        <v>-126.07042199</v>
      </c>
      <c r="H89" s="9">
        <v>73059.21134679</v>
      </c>
      <c r="I89" s="9">
        <v>72237.02787846</v>
      </c>
      <c r="J89" s="13">
        <v>0</v>
      </c>
      <c r="K89" s="9">
        <v>0</v>
      </c>
    </row>
    <row r="90" ht="15">
      <c r="J90" s="54" t="s">
        <v>135</v>
      </c>
    </row>
    <row r="91" spans="2:11" ht="15">
      <c r="B91" s="57" t="s">
        <v>133</v>
      </c>
      <c r="C91" s="57"/>
      <c r="D91" s="57"/>
      <c r="E91" s="57"/>
      <c r="F91" s="57"/>
      <c r="G91" s="57"/>
      <c r="H91" s="57"/>
      <c r="I91" s="57"/>
      <c r="J91" s="57"/>
      <c r="K91" s="57"/>
    </row>
  </sheetData>
  <mergeCells count="3">
    <mergeCell ref="A1:K1"/>
    <mergeCell ref="A2:K2"/>
    <mergeCell ref="B91:K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847725</xdr:colOff>
                <xdr:row>0</xdr:row>
                <xdr:rowOff>66675</xdr:rowOff>
              </from>
              <to>
                <xdr:col>5</xdr:col>
                <xdr:colOff>257175</xdr:colOff>
                <xdr:row>0</xdr:row>
                <xdr:rowOff>561975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6F53-2AF4-4BF1-A306-BD7EAB2E9323}">
  <sheetPr>
    <pageSetUpPr fitToPage="1"/>
  </sheetPr>
  <dimension ref="A5:N51"/>
  <sheetViews>
    <sheetView workbookViewId="0" topLeftCell="A1">
      <selection activeCell="A5" sqref="A5"/>
    </sheetView>
  </sheetViews>
  <sheetFormatPr defaultColWidth="9.140625" defaultRowHeight="15"/>
  <cols>
    <col min="1" max="1" width="46.140625" style="0" customWidth="1"/>
    <col min="2" max="2" width="9.8515625" style="27" customWidth="1"/>
    <col min="3" max="3" width="10.57421875" style="27" customWidth="1"/>
    <col min="4" max="4" width="10.28125" style="27" customWidth="1"/>
    <col min="5" max="5" width="11.28125" style="27" customWidth="1"/>
    <col min="6" max="6" width="10.57421875" style="27" customWidth="1"/>
    <col min="7" max="7" width="13.57421875" style="27" customWidth="1"/>
    <col min="8" max="8" width="8.57421875" style="0" customWidth="1"/>
    <col min="9" max="9" width="11.00390625" style="0" customWidth="1"/>
  </cols>
  <sheetData>
    <row r="1" ht="15"/>
    <row r="2" ht="15"/>
    <row r="5" ht="15">
      <c r="A5" s="26" t="s">
        <v>99</v>
      </c>
    </row>
    <row r="6" ht="15">
      <c r="F6" s="28" t="s">
        <v>100</v>
      </c>
    </row>
    <row r="7" spans="1:7" ht="15">
      <c r="A7" s="29"/>
      <c r="B7" s="59" t="s">
        <v>101</v>
      </c>
      <c r="C7" s="59"/>
      <c r="D7" s="59" t="s">
        <v>102</v>
      </c>
      <c r="E7" s="59"/>
      <c r="F7" s="59" t="s">
        <v>103</v>
      </c>
      <c r="G7" s="59"/>
    </row>
    <row r="8" spans="1:7" s="32" customFormat="1" ht="30">
      <c r="A8" s="30"/>
      <c r="B8" s="31" t="s">
        <v>104</v>
      </c>
      <c r="C8" s="31" t="s">
        <v>105</v>
      </c>
      <c r="D8" s="31" t="s">
        <v>104</v>
      </c>
      <c r="E8" s="31" t="s">
        <v>105</v>
      </c>
      <c r="F8" s="31" t="s">
        <v>104</v>
      </c>
      <c r="G8" s="31" t="s">
        <v>105</v>
      </c>
    </row>
    <row r="9" spans="1:7" s="32" customFormat="1" ht="15" customHeight="1">
      <c r="A9" s="33" t="s">
        <v>106</v>
      </c>
      <c r="B9" s="34"/>
      <c r="C9" s="34"/>
      <c r="D9" s="31"/>
      <c r="E9" s="31"/>
      <c r="F9" s="31"/>
      <c r="G9" s="31"/>
    </row>
    <row r="10" spans="1:7" s="32" customFormat="1" ht="15" customHeight="1">
      <c r="A10" s="35" t="s">
        <v>87</v>
      </c>
      <c r="B10" s="36">
        <v>0</v>
      </c>
      <c r="C10" s="36">
        <v>0</v>
      </c>
      <c r="D10" s="37">
        <v>7</v>
      </c>
      <c r="E10" s="37">
        <v>2060</v>
      </c>
      <c r="F10" s="31">
        <f>D10</f>
        <v>7</v>
      </c>
      <c r="G10" s="31">
        <f>E10</f>
        <v>2060</v>
      </c>
    </row>
    <row r="11" spans="1:12" ht="15" customHeight="1">
      <c r="A11" s="33" t="s">
        <v>107</v>
      </c>
      <c r="B11" s="36">
        <f aca="true" t="shared" si="0" ref="B11">SUM(B10)</f>
        <v>0</v>
      </c>
      <c r="C11" s="36">
        <f aca="true" t="shared" si="1" ref="C11">SUM(C10)</f>
        <v>0</v>
      </c>
      <c r="D11" s="36">
        <f>SUM(D10)</f>
        <v>7</v>
      </c>
      <c r="E11" s="36">
        <f>SUM(E10)</f>
        <v>2060</v>
      </c>
      <c r="F11" s="36">
        <f>SUM(F10)</f>
        <v>7</v>
      </c>
      <c r="G11" s="36">
        <f>SUM(G10)</f>
        <v>2060</v>
      </c>
      <c r="H11" s="38"/>
      <c r="I11" s="38"/>
      <c r="J11" s="38"/>
      <c r="K11" s="38"/>
      <c r="L11" s="38"/>
    </row>
    <row r="12" spans="1:12" ht="15" customHeight="1">
      <c r="A12" s="33" t="s">
        <v>108</v>
      </c>
      <c r="B12" s="34"/>
      <c r="C12" s="34"/>
      <c r="D12" s="39"/>
      <c r="E12" s="39"/>
      <c r="F12" s="40"/>
      <c r="G12" s="40"/>
      <c r="H12" s="38"/>
      <c r="I12" s="38"/>
      <c r="J12" s="38"/>
      <c r="K12" s="38"/>
      <c r="L12" s="38"/>
    </row>
    <row r="13" spans="1:12" ht="15" customHeight="1">
      <c r="A13" s="41" t="s">
        <v>53</v>
      </c>
      <c r="B13" s="34">
        <v>1</v>
      </c>
      <c r="C13" s="34">
        <v>836</v>
      </c>
      <c r="D13" s="36">
        <v>0</v>
      </c>
      <c r="E13" s="36">
        <v>0</v>
      </c>
      <c r="F13" s="40">
        <f>B13</f>
        <v>1</v>
      </c>
      <c r="G13" s="40">
        <f>C13</f>
        <v>836</v>
      </c>
      <c r="H13" s="38"/>
      <c r="I13" s="38"/>
      <c r="J13" s="38"/>
      <c r="K13" s="38"/>
      <c r="L13" s="38"/>
    </row>
    <row r="14" spans="1:12" ht="15" customHeight="1">
      <c r="A14" s="42" t="s">
        <v>55</v>
      </c>
      <c r="B14" s="43">
        <v>1</v>
      </c>
      <c r="C14" s="34">
        <v>1226</v>
      </c>
      <c r="D14" s="36">
        <v>0</v>
      </c>
      <c r="E14" s="36">
        <v>0</v>
      </c>
      <c r="F14" s="40">
        <f aca="true" t="shared" si="2" ref="F14:G15">B14</f>
        <v>1</v>
      </c>
      <c r="G14" s="40">
        <f t="shared" si="2"/>
        <v>1226</v>
      </c>
      <c r="H14" s="38"/>
      <c r="I14" s="38"/>
      <c r="L14" s="38"/>
    </row>
    <row r="15" spans="1:12" ht="15" customHeight="1">
      <c r="A15" s="29" t="s">
        <v>59</v>
      </c>
      <c r="B15" s="43">
        <v>4</v>
      </c>
      <c r="C15" s="34">
        <v>4259</v>
      </c>
      <c r="D15" s="36">
        <v>0</v>
      </c>
      <c r="E15" s="36">
        <v>0</v>
      </c>
      <c r="F15" s="40">
        <f t="shared" si="2"/>
        <v>4</v>
      </c>
      <c r="G15" s="40">
        <f t="shared" si="2"/>
        <v>4259</v>
      </c>
      <c r="H15" s="38"/>
      <c r="I15" s="38"/>
      <c r="J15" s="38"/>
      <c r="K15" s="38"/>
      <c r="L15" s="38"/>
    </row>
    <row r="16" spans="1:12" s="26" customFormat="1" ht="15" customHeight="1">
      <c r="A16" s="33" t="s">
        <v>109</v>
      </c>
      <c r="B16" s="36">
        <f aca="true" t="shared" si="3" ref="B16:G16">SUM(B13:B15)</f>
        <v>6</v>
      </c>
      <c r="C16" s="36">
        <f t="shared" si="3"/>
        <v>6321</v>
      </c>
      <c r="D16" s="36">
        <f t="shared" si="3"/>
        <v>0</v>
      </c>
      <c r="E16" s="36">
        <f t="shared" si="3"/>
        <v>0</v>
      </c>
      <c r="F16" s="36">
        <f t="shared" si="3"/>
        <v>6</v>
      </c>
      <c r="G16" s="36">
        <f t="shared" si="3"/>
        <v>6321</v>
      </c>
      <c r="H16" s="38"/>
      <c r="J16" s="38"/>
      <c r="K16" s="38"/>
      <c r="L16" s="38"/>
    </row>
    <row r="17" spans="1:12" s="26" customFormat="1" ht="15" customHeight="1">
      <c r="A17" s="33" t="s">
        <v>110</v>
      </c>
      <c r="B17" s="34"/>
      <c r="C17" s="34"/>
      <c r="D17" s="34"/>
      <c r="E17" s="34"/>
      <c r="F17" s="36"/>
      <c r="G17" s="36"/>
      <c r="H17" s="38"/>
      <c r="I17" s="38"/>
      <c r="J17" s="38"/>
      <c r="K17" s="38"/>
      <c r="L17" s="38"/>
    </row>
    <row r="18" spans="1:12" s="26" customFormat="1" ht="15" customHeight="1">
      <c r="A18" s="41" t="s">
        <v>111</v>
      </c>
      <c r="B18" s="34">
        <v>2</v>
      </c>
      <c r="C18" s="34">
        <v>1228</v>
      </c>
      <c r="D18" s="36">
        <v>0</v>
      </c>
      <c r="E18" s="36">
        <v>0</v>
      </c>
      <c r="F18" s="36">
        <f>B18</f>
        <v>2</v>
      </c>
      <c r="G18" s="36">
        <f>C18</f>
        <v>1228</v>
      </c>
      <c r="H18" s="38"/>
      <c r="I18" s="38"/>
      <c r="J18" s="38"/>
      <c r="L18" s="38"/>
    </row>
    <row r="19" spans="1:12" s="26" customFormat="1" ht="15" customHeight="1">
      <c r="A19" s="33" t="s">
        <v>112</v>
      </c>
      <c r="B19" s="36">
        <f>SUM(B18)</f>
        <v>2</v>
      </c>
      <c r="C19" s="36">
        <f aca="true" t="shared" si="4" ref="C19:G19">SUM(C18)</f>
        <v>1228</v>
      </c>
      <c r="D19" s="36">
        <f t="shared" si="4"/>
        <v>0</v>
      </c>
      <c r="E19" s="36">
        <f t="shared" si="4"/>
        <v>0</v>
      </c>
      <c r="F19" s="36">
        <f t="shared" si="4"/>
        <v>2</v>
      </c>
      <c r="G19" s="36">
        <f t="shared" si="4"/>
        <v>1228</v>
      </c>
      <c r="H19" s="38"/>
      <c r="I19" s="38"/>
      <c r="J19" s="38"/>
      <c r="K19" s="38"/>
      <c r="L19" s="38"/>
    </row>
    <row r="20" spans="1:12" s="26" customFormat="1" ht="15" customHeight="1">
      <c r="A20" s="44" t="s">
        <v>113</v>
      </c>
      <c r="B20" s="36"/>
      <c r="C20" s="36"/>
      <c r="D20" s="36"/>
      <c r="E20" s="36"/>
      <c r="F20" s="36"/>
      <c r="G20" s="36"/>
      <c r="H20" s="38"/>
      <c r="I20" s="38"/>
      <c r="J20" s="38"/>
      <c r="K20" s="38"/>
      <c r="L20" s="38"/>
    </row>
    <row r="21" spans="1:12" s="26" customFormat="1" ht="15" customHeight="1">
      <c r="A21" s="41" t="s">
        <v>114</v>
      </c>
      <c r="B21" s="45">
        <v>1</v>
      </c>
      <c r="C21" s="45">
        <v>32</v>
      </c>
      <c r="D21" s="36">
        <v>0</v>
      </c>
      <c r="E21" s="36">
        <v>0</v>
      </c>
      <c r="F21" s="36">
        <f>B21</f>
        <v>1</v>
      </c>
      <c r="G21" s="36">
        <f>C21</f>
        <v>32</v>
      </c>
      <c r="H21" s="38"/>
      <c r="I21" s="38"/>
      <c r="J21" s="38"/>
      <c r="K21" s="38"/>
      <c r="L21" s="38"/>
    </row>
    <row r="22" spans="1:12" s="26" customFormat="1" ht="15" customHeight="1">
      <c r="A22" s="33" t="s">
        <v>115</v>
      </c>
      <c r="B22" s="36">
        <f>SUM(B21)</f>
        <v>1</v>
      </c>
      <c r="C22" s="36">
        <f aca="true" t="shared" si="5" ref="C22:G22">SUM(C21)</f>
        <v>32</v>
      </c>
      <c r="D22" s="36">
        <f t="shared" si="5"/>
        <v>0</v>
      </c>
      <c r="E22" s="36">
        <f t="shared" si="5"/>
        <v>0</v>
      </c>
      <c r="F22" s="36">
        <f t="shared" si="5"/>
        <v>1</v>
      </c>
      <c r="G22" s="36">
        <f t="shared" si="5"/>
        <v>32</v>
      </c>
      <c r="H22" s="38"/>
      <c r="I22" s="38"/>
      <c r="J22" s="38"/>
      <c r="K22" s="38"/>
      <c r="L22" s="38"/>
    </row>
    <row r="23" spans="1:12" ht="15" customHeight="1">
      <c r="A23" s="46" t="s">
        <v>116</v>
      </c>
      <c r="B23" s="47"/>
      <c r="C23" s="47"/>
      <c r="D23" s="47"/>
      <c r="E23" s="47"/>
      <c r="F23" s="39"/>
      <c r="G23" s="39"/>
      <c r="H23" s="38"/>
      <c r="I23" s="38"/>
      <c r="J23" s="38"/>
      <c r="K23" s="38"/>
      <c r="L23" s="38"/>
    </row>
    <row r="24" spans="1:12" ht="15" customHeight="1">
      <c r="A24" s="42" t="s">
        <v>79</v>
      </c>
      <c r="B24" s="47">
        <v>3</v>
      </c>
      <c r="C24" s="47">
        <v>167</v>
      </c>
      <c r="D24" s="36">
        <v>0</v>
      </c>
      <c r="E24" s="36">
        <v>0</v>
      </c>
      <c r="F24" s="39">
        <f>B24</f>
        <v>3</v>
      </c>
      <c r="G24" s="39">
        <f>C24</f>
        <v>167</v>
      </c>
      <c r="H24" s="38"/>
      <c r="I24" s="38"/>
      <c r="J24" s="38"/>
      <c r="K24" s="38"/>
      <c r="L24" s="38"/>
    </row>
    <row r="25" spans="1:12" ht="15" customHeight="1">
      <c r="A25" s="48" t="s">
        <v>117</v>
      </c>
      <c r="B25" s="47">
        <v>1</v>
      </c>
      <c r="C25" s="47">
        <v>8</v>
      </c>
      <c r="D25" s="36">
        <v>0</v>
      </c>
      <c r="E25" s="36">
        <v>0</v>
      </c>
      <c r="F25" s="39">
        <f aca="true" t="shared" si="6" ref="F25:G26">B25</f>
        <v>1</v>
      </c>
      <c r="G25" s="39">
        <f t="shared" si="6"/>
        <v>8</v>
      </c>
      <c r="H25" s="38"/>
      <c r="I25" s="38"/>
      <c r="J25" s="38"/>
      <c r="K25" s="38"/>
      <c r="L25" s="38"/>
    </row>
    <row r="26" spans="1:14" ht="15" customHeight="1">
      <c r="A26" s="48" t="s">
        <v>82</v>
      </c>
      <c r="B26" s="47">
        <v>1</v>
      </c>
      <c r="C26" s="47">
        <v>56</v>
      </c>
      <c r="D26" s="36">
        <v>0</v>
      </c>
      <c r="E26" s="36">
        <v>0</v>
      </c>
      <c r="F26" s="39">
        <f t="shared" si="6"/>
        <v>1</v>
      </c>
      <c r="G26" s="39">
        <f t="shared" si="6"/>
        <v>56</v>
      </c>
      <c r="H26" s="38"/>
      <c r="J26" s="38"/>
      <c r="K26" s="38"/>
      <c r="L26" s="38"/>
      <c r="M26" s="26"/>
      <c r="N26" s="26"/>
    </row>
    <row r="27" spans="1:11" s="26" customFormat="1" ht="15" customHeight="1">
      <c r="A27" s="33" t="s">
        <v>118</v>
      </c>
      <c r="B27" s="40">
        <f>SUM(B24:B26)</f>
        <v>5</v>
      </c>
      <c r="C27" s="40">
        <f aca="true" t="shared" si="7" ref="C27:G27">SUM(C24:C26)</f>
        <v>231</v>
      </c>
      <c r="D27" s="40">
        <f>SUM(D24:D26)</f>
        <v>0</v>
      </c>
      <c r="E27" s="40">
        <f t="shared" si="7"/>
        <v>0</v>
      </c>
      <c r="F27" s="40">
        <f t="shared" si="7"/>
        <v>5</v>
      </c>
      <c r="G27" s="40">
        <f t="shared" si="7"/>
        <v>231</v>
      </c>
      <c r="H27" s="38"/>
      <c r="I27" s="38"/>
      <c r="J27" s="38"/>
      <c r="K27" s="38"/>
    </row>
    <row r="28" spans="1:12" s="26" customFormat="1" ht="15" customHeight="1">
      <c r="A28" s="46" t="s">
        <v>119</v>
      </c>
      <c r="B28" s="40">
        <f>B11+B16+B19+B22+B27</f>
        <v>14</v>
      </c>
      <c r="C28" s="40">
        <f aca="true" t="shared" si="8" ref="C28:G28">C11+C16+C19+C22+C27</f>
        <v>7812</v>
      </c>
      <c r="D28" s="40">
        <f t="shared" si="8"/>
        <v>7</v>
      </c>
      <c r="E28" s="40">
        <f t="shared" si="8"/>
        <v>2060</v>
      </c>
      <c r="F28" s="40">
        <f t="shared" si="8"/>
        <v>21</v>
      </c>
      <c r="G28" s="40">
        <f t="shared" si="8"/>
        <v>9872</v>
      </c>
      <c r="H28" s="38"/>
      <c r="I28" s="38"/>
      <c r="J28" s="38"/>
      <c r="K28" s="38"/>
      <c r="L28" s="38"/>
    </row>
    <row r="29" spans="8:14" ht="15">
      <c r="H29" s="38"/>
      <c r="I29" s="38"/>
      <c r="J29" s="38"/>
      <c r="K29" s="38"/>
      <c r="L29" s="38"/>
      <c r="M29" s="26"/>
      <c r="N29" s="26"/>
    </row>
    <row r="30" spans="1:14" ht="15">
      <c r="A30" s="49" t="s">
        <v>120</v>
      </c>
      <c r="H30" s="38"/>
      <c r="I30" s="38"/>
      <c r="J30" s="38"/>
      <c r="K30" s="38"/>
      <c r="L30" s="38"/>
      <c r="M30" s="26"/>
      <c r="N30" s="26"/>
    </row>
    <row r="31" spans="1:14" ht="15">
      <c r="A31" s="50" t="s">
        <v>121</v>
      </c>
      <c r="B31" s="60"/>
      <c r="C31" s="60"/>
      <c r="D31" s="60"/>
      <c r="E31" s="60"/>
      <c r="F31" s="60"/>
      <c r="G31" s="60"/>
      <c r="H31" s="38"/>
      <c r="I31" s="38"/>
      <c r="J31" s="38"/>
      <c r="K31" s="38"/>
      <c r="L31" s="38"/>
      <c r="M31" s="26"/>
      <c r="N31" s="26"/>
    </row>
    <row r="32" spans="1:12" s="26" customFormat="1" ht="15" customHeight="1">
      <c r="A32" s="51" t="s">
        <v>108</v>
      </c>
      <c r="B32" s="61"/>
      <c r="C32" s="61"/>
      <c r="D32" s="61"/>
      <c r="E32" s="61"/>
      <c r="F32" s="61"/>
      <c r="G32" s="61"/>
      <c r="H32" s="38"/>
      <c r="I32" s="38"/>
      <c r="J32" s="38"/>
      <c r="K32" s="38"/>
      <c r="L32" s="38"/>
    </row>
    <row r="33" spans="1:12" s="26" customFormat="1" ht="15" customHeight="1">
      <c r="A33" s="41" t="s">
        <v>53</v>
      </c>
      <c r="B33" s="62" t="s">
        <v>122</v>
      </c>
      <c r="C33" s="62"/>
      <c r="D33" s="62"/>
      <c r="E33" s="62"/>
      <c r="F33" s="62"/>
      <c r="G33" s="62"/>
      <c r="H33" s="38"/>
      <c r="I33" s="38"/>
      <c r="J33" s="38"/>
      <c r="K33" s="38"/>
      <c r="L33" s="38"/>
    </row>
    <row r="34" spans="1:12" s="26" customFormat="1" ht="15" customHeight="1">
      <c r="A34" s="52" t="s">
        <v>55</v>
      </c>
      <c r="B34" s="63" t="s">
        <v>123</v>
      </c>
      <c r="C34" s="63"/>
      <c r="D34" s="63"/>
      <c r="E34" s="63"/>
      <c r="F34" s="63"/>
      <c r="G34" s="63"/>
      <c r="H34" s="38"/>
      <c r="I34" s="38"/>
      <c r="J34" s="38"/>
      <c r="K34" s="38"/>
      <c r="L34" s="38"/>
    </row>
    <row r="35" spans="1:14" s="38" customFormat="1" ht="31.5" customHeight="1">
      <c r="A35" s="35" t="s">
        <v>59</v>
      </c>
      <c r="B35" s="64" t="s">
        <v>124</v>
      </c>
      <c r="C35" s="64"/>
      <c r="D35" s="64"/>
      <c r="E35" s="64"/>
      <c r="F35" s="64"/>
      <c r="G35" s="64"/>
      <c r="M35" s="26"/>
      <c r="N35" s="26"/>
    </row>
    <row r="36" spans="1:14" ht="15">
      <c r="A36" s="53" t="s">
        <v>110</v>
      </c>
      <c r="B36" s="58"/>
      <c r="C36" s="58"/>
      <c r="D36" s="58"/>
      <c r="E36" s="58"/>
      <c r="F36" s="58"/>
      <c r="G36" s="58"/>
      <c r="M36" s="26"/>
      <c r="N36" s="26"/>
    </row>
    <row r="37" spans="1:14" ht="30" customHeight="1">
      <c r="A37" s="41" t="s">
        <v>111</v>
      </c>
      <c r="B37" s="58" t="s">
        <v>125</v>
      </c>
      <c r="C37" s="58"/>
      <c r="D37" s="58"/>
      <c r="E37" s="58"/>
      <c r="F37" s="58"/>
      <c r="G37" s="58"/>
      <c r="M37" s="26"/>
      <c r="N37" s="26"/>
    </row>
    <row r="38" spans="1:7" s="38" customFormat="1" ht="15" customHeight="1">
      <c r="A38" s="44" t="s">
        <v>126</v>
      </c>
      <c r="B38" s="58"/>
      <c r="C38" s="58"/>
      <c r="D38" s="58"/>
      <c r="E38" s="58"/>
      <c r="F38" s="58"/>
      <c r="G38" s="58"/>
    </row>
    <row r="39" spans="1:7" s="38" customFormat="1" ht="15" customHeight="1">
      <c r="A39" s="41" t="s">
        <v>114</v>
      </c>
      <c r="B39" s="58" t="s">
        <v>127</v>
      </c>
      <c r="C39" s="58"/>
      <c r="D39" s="58"/>
      <c r="E39" s="58"/>
      <c r="F39" s="58"/>
      <c r="G39" s="58"/>
    </row>
    <row r="40" spans="1:11" ht="15">
      <c r="A40" s="46" t="s">
        <v>116</v>
      </c>
      <c r="B40" s="58"/>
      <c r="C40" s="58"/>
      <c r="D40" s="58"/>
      <c r="E40" s="58"/>
      <c r="F40" s="58"/>
      <c r="G40" s="58"/>
      <c r="J40" s="26"/>
      <c r="K40" s="26"/>
    </row>
    <row r="41" spans="1:11" ht="30" customHeight="1">
      <c r="A41" s="48" t="s">
        <v>79</v>
      </c>
      <c r="B41" s="65" t="s">
        <v>128</v>
      </c>
      <c r="C41" s="65"/>
      <c r="D41" s="65"/>
      <c r="E41" s="65"/>
      <c r="F41" s="65"/>
      <c r="G41" s="65"/>
      <c r="J41" s="26"/>
      <c r="K41" s="26"/>
    </row>
    <row r="42" spans="1:11" ht="16.5" customHeight="1">
      <c r="A42" s="48" t="s">
        <v>117</v>
      </c>
      <c r="B42" s="65" t="s">
        <v>129</v>
      </c>
      <c r="C42" s="65"/>
      <c r="D42" s="65"/>
      <c r="E42" s="65"/>
      <c r="F42" s="65"/>
      <c r="G42" s="65"/>
      <c r="J42" s="26"/>
      <c r="K42" s="26"/>
    </row>
    <row r="43" spans="1:11" ht="16.5" customHeight="1">
      <c r="A43" s="48" t="s">
        <v>82</v>
      </c>
      <c r="B43" s="65" t="s">
        <v>130</v>
      </c>
      <c r="C43" s="65"/>
      <c r="D43" s="65"/>
      <c r="E43" s="65"/>
      <c r="F43" s="65"/>
      <c r="G43" s="65"/>
      <c r="J43" s="26"/>
      <c r="K43" s="26"/>
    </row>
    <row r="44" spans="1:11" ht="15" customHeight="1">
      <c r="A44" s="50" t="s">
        <v>86</v>
      </c>
      <c r="B44" s="66"/>
      <c r="C44" s="66"/>
      <c r="D44" s="66"/>
      <c r="E44" s="66"/>
      <c r="F44" s="66"/>
      <c r="G44" s="66"/>
      <c r="J44" s="26"/>
      <c r="K44" s="26"/>
    </row>
    <row r="45" spans="1:7" ht="15">
      <c r="A45" s="50" t="s">
        <v>106</v>
      </c>
      <c r="B45" s="66"/>
      <c r="C45" s="66"/>
      <c r="D45" s="66"/>
      <c r="E45" s="66"/>
      <c r="F45" s="66"/>
      <c r="G45" s="66"/>
    </row>
    <row r="46" spans="1:7" ht="60" customHeight="1">
      <c r="A46" s="35" t="s">
        <v>87</v>
      </c>
      <c r="B46" s="65" t="s">
        <v>131</v>
      </c>
      <c r="C46" s="65"/>
      <c r="D46" s="65"/>
      <c r="E46" s="65"/>
      <c r="F46" s="65"/>
      <c r="G46" s="65"/>
    </row>
    <row r="47" ht="15">
      <c r="A47" s="27"/>
    </row>
    <row r="51" ht="15">
      <c r="H51" s="27"/>
    </row>
  </sheetData>
  <mergeCells count="19">
    <mergeCell ref="B46:G46"/>
    <mergeCell ref="B40:G40"/>
    <mergeCell ref="B41:G41"/>
    <mergeCell ref="B42:G42"/>
    <mergeCell ref="B43:G43"/>
    <mergeCell ref="B44:G44"/>
    <mergeCell ref="B45:G45"/>
    <mergeCell ref="B39:G39"/>
    <mergeCell ref="B7:C7"/>
    <mergeCell ref="D7:E7"/>
    <mergeCell ref="F7:G7"/>
    <mergeCell ref="B31:G31"/>
    <mergeCell ref="B32:G32"/>
    <mergeCell ref="B33:G33"/>
    <mergeCell ref="B34:G34"/>
    <mergeCell ref="B35:G35"/>
    <mergeCell ref="B36:G36"/>
    <mergeCell ref="B37:G37"/>
    <mergeCell ref="B38:G3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Meena</cp:lastModifiedBy>
  <cp:lastPrinted>2024-01-05T08:01:02Z</cp:lastPrinted>
  <dcterms:created xsi:type="dcterms:W3CDTF">2024-01-04T07:41:29Z</dcterms:created>
  <dcterms:modified xsi:type="dcterms:W3CDTF">2024-01-08T05:21:49Z</dcterms:modified>
  <cp:category/>
  <cp:version/>
  <cp:contentType/>
  <cp:contentStatus/>
</cp:coreProperties>
</file>