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0730" windowHeight="11160" activeTab="0"/>
  </bookViews>
  <sheets>
    <sheet name="Dec 21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<sst xmlns="http://schemas.openxmlformats.org/spreadsheetml/2006/main" count="220" uniqueCount="133">
  <si>
    <t xml:space="preserve">Monthly Report for the month of December 2021 </t>
  </si>
  <si>
    <t xml:space="preserve">Sr </t>
  </si>
  <si>
    <t xml:space="preserve">Scheme Name </t>
  </si>
  <si>
    <t>No. of Schemes as on December 31, 2021</t>
  </si>
  <si>
    <t>No. of Folios as on December 31, 2021</t>
  </si>
  <si>
    <t>Funds Mobilized for the month of December 2021 (INR in crore)</t>
  </si>
  <si>
    <t>Net Inflow (+ve)/Outflow (-ve) for the month of December 2021 (INR in crore)</t>
  </si>
  <si>
    <t>Net Assets Under Management as on December 31, 2021 (INR in crore)</t>
  </si>
  <si>
    <t>Average Net Assets Under Management for the month December 2021 (INR in crore)</t>
  </si>
  <si>
    <t>No. of segregated portfolios created as on December 31, 2021</t>
  </si>
  <si>
    <t>Net Assets Under Management in segregated portfolio as on December 31, 2021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</si>
  <si>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</si>
  <si>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</si>
  <si>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</si>
  <si>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</si>
  <si>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</si>
  <si>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</si>
  <si>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</si>
  <si>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</si>
  <si>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</si>
  <si>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</si>
  <si>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</si>
  <si>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</si>
  <si>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</si>
  <si>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</si>
  <si>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</si>
  <si>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</si>
  <si>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</si>
  <si>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</si>
  <si>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</si>
  <si>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</si>
  <si>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</si>
  <si>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</si>
  <si>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</si>
  <si>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</si>
  <si>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</si>
  <si>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</si>
  <si>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</si>
  <si>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</si>
  <si>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</si>
  <si>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</si>
  <si>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</si>
  <si>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</si>
  <si>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</si>
  <si>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</si>
  <si>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</si>
  <si>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</si>
  <si>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</si>
  <si>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</si>
  <si>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</si>
  <si>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</si>
  <si>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</si>
  <si>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</si>
  <si>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</si>
  <si>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</si>
  <si>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</si>
  <si>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</si>
  <si>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</si>
  <si>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</si>
  <si>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</si>
  <si>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</si>
  <si>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</si>
  <si>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</si>
  <si>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</si>
  <si>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</si>
  <si>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</si>
  <si>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</si>
  <si>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</si>
  <si>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</si>
  <si>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</si>
  <si>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</si>
  <si>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</si>
  <si>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</si>
  <si>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</si>
  <si>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</si>
  <si>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</si>
  <si>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</si>
  <si>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</si>
  <si>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</si>
  <si>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</si>
  <si>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</si>
  <si>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</si>
  <si>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</si>
  <si>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</si>
  <si>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</si>
  <si>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</si>
  <si>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</si>
  <si>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</si>
  <si>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</si>
  <si>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</si>
  <si>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</si>
  <si>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</si>
  <si>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</si>
  <si>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</si>
  <si>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</si>
  <si>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</si>
  <si>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</si>
  <si>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</si>
  <si>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</si>
  <si>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December 2021 (INR in crore)</t>
  </si>
  <si>
    <t>Revised released on 19-Jan-2022</t>
  </si>
  <si>
    <t>Fund of Funds Scheme (Domestic) **</t>
  </si>
  <si>
    <t>##  64</t>
  </si>
  <si>
    <t>** Data in respect Fund of Funds Domestic is shown for information only. The same is included in the respective underlying schemes.</t>
  </si>
  <si>
    <t>## New schemes launched - BHARAT Bond ETF FOF - April 2032, Mirae Asset Hang Seng TECH ETF Fund of Fund &amp; ICICI Prudential S&amp;P BSE 500 ETF FOF</t>
  </si>
  <si>
    <t xml:space="preserve">NEW SCHEMES LAUNCHED DURING DECEMBER 2021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</si>
  <si>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</si>
  <si>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</si>
  <si>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</si>
  <si>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</si>
  <si>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</si>
  <si>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</si>
  <si>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</si>
  <si>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</si>
  <si>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</si>
  <si>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Subtotal "B"</t>
  </si>
  <si>
    <t>C. Hybrid Schemes</t>
  </si>
  <si>
    <t>Balanced Advantage Fund</t>
  </si>
  <si>
    <t>Subtotal "C"</t>
  </si>
  <si>
    <t>D. Other Schemes</t>
  </si>
  <si>
    <t>Fund of Funds Investing Overseas</t>
  </si>
  <si>
    <t>Subtotal "D"</t>
  </si>
  <si>
    <t>Total A + B + C+ D</t>
  </si>
  <si>
    <t xml:space="preserve">*NEW SCHEMES LAUNCHED : </t>
  </si>
  <si>
    <t>Open End Schemes</t>
  </si>
  <si>
    <t>Tata Corporate Bond Fund</t>
  </si>
  <si>
    <t>Axis Multi Cap Fund; HDFC Multi Cap Fund and IDFC Multi Cap Fund</t>
  </si>
  <si>
    <t>Aditya Birla Sun Life Business Cycle Fund; ITI Banking and Financial Service Fund; NIPPON INDIA TAIWAN EQUITY FUND</t>
  </si>
  <si>
    <t>Mahindra Manulife Balanced Advantage Yojana</t>
  </si>
  <si>
    <t>Axis NIFTY 50 Index Fund; Edelweiss Large &amp; Midcap Index Fund; ICICI Prudential Midcap 150 Index Fund; Motilal Oswal MSCI EAFE Top 100 Select Index Fund</t>
  </si>
  <si>
    <t>DSP Nifty 50 ETF; DSP Nifty Midcap 150 Quality 50 ETF; BHARAT Bond ETF - April 2032; Kotak Nifty Alpha 50 ETF; Motilal Oswal Nasdaq Q 50 ETF; Mirae Asset Hang Seng TECH ETF</t>
  </si>
  <si>
    <t>PGIM India Global Select Real Estate Securities Fund of Fund</t>
  </si>
  <si>
    <t>SBI Fixed Maturity Plan - Series 56 (1232 Days) and Series 57 (1835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</si>
</sst>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0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sz val="10"/>
      <color theme="1"/>
      <name val="Zurich BT"/>
      <family val="2"/>
    </font>
    <font>
      <b/>
      <sz val="11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10" xfId="0" applyFont="1" applyFill="1" applyBorder="1" applyAlignment="1">
      <alignment horizontal="left" vertical="center"/>
    </xf>
    <xf numFmtId="164" fontId="20" fillId="0" borderId="10" xfId="18" applyNumberFormat="1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/>
    </xf>
    <xf numFmtId="43" fontId="0" fillId="0" borderId="10" xfId="18" applyFont="1" applyFill="1" applyBorder="1" applyAlignment="1">
      <alignment vertical="top" wrapText="1"/>
    </xf>
    <xf numFmtId="164" fontId="23" fillId="0" borderId="10" xfId="0" applyNumberFormat="1" applyFont="1" applyBorder="1" applyAlignment="1">
      <alignment vertical="top" wrapText="1"/>
    </xf>
    <xf numFmtId="164" fontId="0" fillId="0" borderId="10" xfId="18" applyNumberFormat="1" applyFont="1" applyFill="1" applyBorder="1"/>
    <xf numFmtId="164" fontId="23" fillId="0" borderId="10" xfId="18" applyNumberFormat="1" applyFont="1" applyFill="1" applyBorder="1" applyAlignment="1">
      <alignment vertical="top" wrapText="1"/>
    </xf>
    <xf numFmtId="0" fontId="23" fillId="0" borderId="10" xfId="0" applyFont="1" applyBorder="1"/>
    <xf numFmtId="164" fontId="0" fillId="0" borderId="10" xfId="18" applyNumberFormat="1" applyFont="1" applyFill="1" applyBorder="1" applyAlignment="1">
      <alignment vertical="top" wrapText="1"/>
    </xf>
    <xf numFmtId="0" fontId="26" fillId="0" borderId="11" xfId="0" applyFont="1" applyBorder="1" applyAlignment="1">
      <alignment horizontal="left" vertical="top"/>
    </xf>
    <xf numFmtId="43" fontId="0" fillId="0" borderId="10" xfId="18" applyFont="1" applyFill="1" applyBorder="1"/>
    <xf numFmtId="164" fontId="0" fillId="0" borderId="10" xfId="0" applyNumberFormat="1" applyBorder="1" applyAlignment="1">
      <alignment vertical="top" wrapText="1"/>
    </xf>
    <xf numFmtId="0" fontId="26" fillId="0" borderId="12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164" fontId="0" fillId="0" borderId="0" xfId="0" applyNumberFormat="1"/>
    <xf numFmtId="2" fontId="0" fillId="0" borderId="0" xfId="0" applyNumberFormat="1"/>
    <xf numFmtId="0" fontId="27" fillId="0" borderId="0" xfId="0" applyFont="1"/>
    <xf numFmtId="0" fontId="27" fillId="0" borderId="10" xfId="0" applyFont="1" applyBorder="1" applyAlignment="1">
      <alignment horizontal="left" vertical="center" wrapText="1"/>
    </xf>
    <xf numFmtId="4" fontId="28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790575</xdr:colOff>
          <xdr:row>0</xdr:row>
          <xdr:rowOff>76200</xdr:rowOff>
        </xdr:from>
        <xdr:to>
          <xdr:col>5</xdr:col>
          <xdr:colOff>238125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K3" sqref="K3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28125" style="1" customWidth="1"/>
    <col min="4" max="4" width="14.00390625" style="1" customWidth="1"/>
    <col min="5" max="5" width="14.7109375" style="1" customWidth="1"/>
    <col min="6" max="9" width="15.28125" style="1" bestFit="1" customWidth="1"/>
    <col min="10" max="10" width="14.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13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s="21" customFormat="1" ht="15">
      <c r="A6" s="17" t="s">
        <v>15</v>
      </c>
      <c r="B6" s="18" t="s">
        <v>16</v>
      </c>
      <c r="C6" s="19">
        <v>30</v>
      </c>
      <c r="D6" s="19">
        <v>307669</v>
      </c>
      <c r="E6" s="20">
        <v>453336.10539727</v>
      </c>
      <c r="F6" s="20">
        <v>448605.13306796</v>
      </c>
      <c r="G6" s="20">
        <v>4730.97232931003</v>
      </c>
      <c r="H6" s="20">
        <v>94138.68592252</v>
      </c>
      <c r="I6" s="20">
        <v>110033.8121732</v>
      </c>
      <c r="J6" s="19">
        <v>0</v>
      </c>
      <c r="K6" s="20">
        <v>0</v>
      </c>
    </row>
    <row r="7" spans="1:11" s="21" customFormat="1" ht="15">
      <c r="A7" s="17" t="s">
        <v>17</v>
      </c>
      <c r="B7" s="18" t="s">
        <v>18</v>
      </c>
      <c r="C7" s="19">
        <v>38</v>
      </c>
      <c r="D7" s="19">
        <v>2008348</v>
      </c>
      <c r="E7" s="20">
        <v>297331.83381013</v>
      </c>
      <c r="F7" s="20">
        <v>306016.82584052</v>
      </c>
      <c r="G7" s="20">
        <v>-8684.99203038996</v>
      </c>
      <c r="H7" s="20">
        <v>361368.52268041</v>
      </c>
      <c r="I7" s="20">
        <v>364938.08950374</v>
      </c>
      <c r="J7" s="19">
        <v>0</v>
      </c>
      <c r="K7" s="20">
        <v>0</v>
      </c>
    </row>
    <row r="8" spans="1:11" s="21" customFormat="1" ht="15">
      <c r="A8" s="17" t="s">
        <v>19</v>
      </c>
      <c r="B8" s="18" t="s">
        <v>20</v>
      </c>
      <c r="C8" s="19">
        <v>27</v>
      </c>
      <c r="D8" s="19">
        <v>634934</v>
      </c>
      <c r="E8" s="20">
        <v>17892.32985946</v>
      </c>
      <c r="F8" s="20">
        <v>26206.96503451</v>
      </c>
      <c r="G8" s="20">
        <v>-8314.63517505</v>
      </c>
      <c r="H8" s="20">
        <v>88197.7186113</v>
      </c>
      <c r="I8" s="20">
        <v>93776.42458631</v>
      </c>
      <c r="J8" s="19">
        <v>0</v>
      </c>
      <c r="K8" s="20">
        <v>0</v>
      </c>
    </row>
    <row r="9" spans="1:11" s="21" customFormat="1" ht="15">
      <c r="A9" s="17" t="s">
        <v>21</v>
      </c>
      <c r="B9" s="18" t="s">
        <v>22</v>
      </c>
      <c r="C9" s="19">
        <v>23</v>
      </c>
      <c r="D9" s="19">
        <v>1107690</v>
      </c>
      <c r="E9" s="20">
        <v>12169.76645228</v>
      </c>
      <c r="F9" s="20">
        <v>23216.7288582</v>
      </c>
      <c r="G9" s="20">
        <v>-11046.96240592</v>
      </c>
      <c r="H9" s="20">
        <v>127483.98016119</v>
      </c>
      <c r="I9" s="20">
        <v>131558.92230131</v>
      </c>
      <c r="J9" s="19">
        <v>2</v>
      </c>
      <c r="K9" s="20">
        <v>14.93</v>
      </c>
    </row>
    <row r="10" spans="1:11" s="21" customFormat="1" ht="15">
      <c r="A10" s="17" t="s">
        <v>23</v>
      </c>
      <c r="B10" s="18" t="s">
        <v>24</v>
      </c>
      <c r="C10" s="19">
        <v>20</v>
      </c>
      <c r="D10" s="19">
        <v>432609</v>
      </c>
      <c r="E10" s="20">
        <v>26743.67299167</v>
      </c>
      <c r="F10" s="20">
        <v>33772.24474344</v>
      </c>
      <c r="G10" s="20">
        <v>-7028.57175177</v>
      </c>
      <c r="H10" s="20">
        <v>114413.93705586</v>
      </c>
      <c r="I10" s="20">
        <v>117975.78195578</v>
      </c>
      <c r="J10" s="19">
        <v>0</v>
      </c>
      <c r="K10" s="20">
        <v>0</v>
      </c>
    </row>
    <row r="11" spans="1:11" s="21" customFormat="1" ht="15">
      <c r="A11" s="17" t="s">
        <v>25</v>
      </c>
      <c r="B11" s="18" t="s">
        <v>26</v>
      </c>
      <c r="C11" s="19">
        <v>26</v>
      </c>
      <c r="D11" s="19">
        <v>608859</v>
      </c>
      <c r="E11" s="20">
        <v>8310.71557883</v>
      </c>
      <c r="F11" s="20">
        <v>10343.16357578</v>
      </c>
      <c r="G11" s="20">
        <v>-2032.44799695</v>
      </c>
      <c r="H11" s="20">
        <v>138922.12530917</v>
      </c>
      <c r="I11" s="20">
        <v>140576.30198156</v>
      </c>
      <c r="J11" s="19">
        <v>1</v>
      </c>
      <c r="K11" s="20">
        <v>11.97</v>
      </c>
    </row>
    <row r="12" spans="1:11" s="21" customFormat="1" ht="15">
      <c r="A12" s="17" t="s">
        <v>27</v>
      </c>
      <c r="B12" s="18" t="s">
        <v>28</v>
      </c>
      <c r="C12" s="19">
        <v>16</v>
      </c>
      <c r="D12" s="19">
        <v>294246</v>
      </c>
      <c r="E12" s="20">
        <v>625.41098041</v>
      </c>
      <c r="F12" s="20">
        <v>1185.35976446</v>
      </c>
      <c r="G12" s="20">
        <v>-559.94878405</v>
      </c>
      <c r="H12" s="20">
        <v>35389.94566937</v>
      </c>
      <c r="I12" s="20">
        <v>35636.67294448</v>
      </c>
      <c r="J12" s="19">
        <v>6</v>
      </c>
      <c r="K12" s="20">
        <v>328.547</v>
      </c>
    </row>
    <row r="13" spans="1:11" s="21" customFormat="1" ht="15">
      <c r="A13" s="17" t="s">
        <v>29</v>
      </c>
      <c r="B13" s="18" t="s">
        <v>30</v>
      </c>
      <c r="C13" s="19">
        <v>13</v>
      </c>
      <c r="D13" s="19">
        <v>119032</v>
      </c>
      <c r="E13" s="20">
        <v>740.04380298</v>
      </c>
      <c r="F13" s="20">
        <v>805.7740271</v>
      </c>
      <c r="G13" s="20">
        <v>-65.73022412</v>
      </c>
      <c r="H13" s="20">
        <v>14050.04765044</v>
      </c>
      <c r="I13" s="20">
        <v>14049.6989777</v>
      </c>
      <c r="J13" s="19">
        <v>1</v>
      </c>
      <c r="K13" s="20">
        <v>16.71</v>
      </c>
    </row>
    <row r="14" spans="1:11" s="21" customFormat="1" ht="15">
      <c r="A14" s="17" t="s">
        <v>31</v>
      </c>
      <c r="B14" s="18" t="s">
        <v>32</v>
      </c>
      <c r="C14" s="19">
        <v>2</v>
      </c>
      <c r="D14" s="19">
        <v>25400</v>
      </c>
      <c r="E14" s="20">
        <v>14.4445</v>
      </c>
      <c r="F14" s="20">
        <v>21.9983</v>
      </c>
      <c r="G14" s="20">
        <v>-7.5538</v>
      </c>
      <c r="H14" s="20">
        <v>2591.5605</v>
      </c>
      <c r="I14" s="20">
        <v>2610.2364</v>
      </c>
      <c r="J14" s="19">
        <v>0</v>
      </c>
      <c r="K14" s="20">
        <v>0</v>
      </c>
    </row>
    <row r="15" spans="1:11" s="21" customFormat="1" ht="15">
      <c r="A15" s="17" t="s">
        <v>33</v>
      </c>
      <c r="B15" s="18" t="s">
        <v>34</v>
      </c>
      <c r="C15" s="19">
        <v>26</v>
      </c>
      <c r="D15" s="19">
        <v>244904</v>
      </c>
      <c r="E15" s="20">
        <v>1630.89004665</v>
      </c>
      <c r="F15" s="20">
        <v>591.64062703</v>
      </c>
      <c r="G15" s="20">
        <v>1039.24941962</v>
      </c>
      <c r="H15" s="20">
        <v>28328.075828</v>
      </c>
      <c r="I15" s="20">
        <v>27967.62134473</v>
      </c>
      <c r="J15" s="19">
        <v>2</v>
      </c>
      <c r="K15" s="20">
        <v>129.11</v>
      </c>
    </row>
    <row r="16" spans="1:11" s="21" customFormat="1" ht="15">
      <c r="A16" s="17" t="s">
        <v>35</v>
      </c>
      <c r="B16" s="18" t="s">
        <v>36</v>
      </c>
      <c r="C16" s="19">
        <v>21</v>
      </c>
      <c r="D16" s="19">
        <v>692249</v>
      </c>
      <c r="E16" s="20">
        <v>3734.49490251</v>
      </c>
      <c r="F16" s="20">
        <v>8040.09091749</v>
      </c>
      <c r="G16" s="20">
        <v>-4305.59601498</v>
      </c>
      <c r="H16" s="20">
        <v>151915.81022795</v>
      </c>
      <c r="I16" s="20">
        <v>154251.53644386</v>
      </c>
      <c r="J16" s="19">
        <v>0</v>
      </c>
      <c r="K16" s="20">
        <v>0</v>
      </c>
    </row>
    <row r="17" spans="1:11" s="21" customFormat="1" ht="15">
      <c r="A17" s="17" t="s">
        <v>37</v>
      </c>
      <c r="B17" s="18" t="s">
        <v>38</v>
      </c>
      <c r="C17" s="19">
        <v>16</v>
      </c>
      <c r="D17" s="19">
        <v>279738</v>
      </c>
      <c r="E17" s="20">
        <v>410.71697762</v>
      </c>
      <c r="F17" s="20">
        <v>457.92554105</v>
      </c>
      <c r="G17" s="20">
        <v>-47.20856343</v>
      </c>
      <c r="H17" s="20">
        <v>28365.21821269</v>
      </c>
      <c r="I17" s="20">
        <v>28384.70061809</v>
      </c>
      <c r="J17" s="19">
        <v>8</v>
      </c>
      <c r="K17" s="20">
        <v>233.274</v>
      </c>
    </row>
    <row r="18" spans="1:11" s="21" customFormat="1" ht="15">
      <c r="A18" s="17" t="s">
        <v>39</v>
      </c>
      <c r="B18" s="18" t="s">
        <v>40</v>
      </c>
      <c r="C18" s="19">
        <v>22</v>
      </c>
      <c r="D18" s="19">
        <v>349368</v>
      </c>
      <c r="E18" s="20">
        <v>1375.493283</v>
      </c>
      <c r="F18" s="20">
        <v>7592.61638294</v>
      </c>
      <c r="G18" s="20">
        <v>-6217.12309994</v>
      </c>
      <c r="H18" s="20">
        <v>106915.11130958</v>
      </c>
      <c r="I18" s="20">
        <v>110885.77496122</v>
      </c>
      <c r="J18" s="19">
        <v>0</v>
      </c>
      <c r="K18" s="20">
        <v>0</v>
      </c>
    </row>
    <row r="19" spans="1:11" s="21" customFormat="1" ht="15">
      <c r="A19" s="17" t="s">
        <v>41</v>
      </c>
      <c r="B19" s="18" t="s">
        <v>42</v>
      </c>
      <c r="C19" s="19">
        <v>21</v>
      </c>
      <c r="D19" s="19">
        <v>186979</v>
      </c>
      <c r="E19" s="20">
        <v>384.14906323</v>
      </c>
      <c r="F19" s="20">
        <v>421.87544486</v>
      </c>
      <c r="G19" s="20">
        <v>-37.72638163</v>
      </c>
      <c r="H19" s="20">
        <v>16488.19088076</v>
      </c>
      <c r="I19" s="20">
        <v>16588.79384428</v>
      </c>
      <c r="J19" s="19">
        <v>0</v>
      </c>
      <c r="K19" s="20">
        <v>0</v>
      </c>
    </row>
    <row r="20" spans="1:11" s="21" customFormat="1" ht="15">
      <c r="A20" s="17" t="s">
        <v>43</v>
      </c>
      <c r="B20" s="18" t="s">
        <v>44</v>
      </c>
      <c r="C20" s="19">
        <v>4</v>
      </c>
      <c r="D20" s="19">
        <v>47962</v>
      </c>
      <c r="E20" s="20">
        <v>55.5946836</v>
      </c>
      <c r="F20" s="20">
        <v>54.6562922</v>
      </c>
      <c r="G20" s="20">
        <v>0.9383914</v>
      </c>
      <c r="H20" s="20">
        <v>1409.09642685</v>
      </c>
      <c r="I20" s="20">
        <v>1406.13858807</v>
      </c>
      <c r="J20" s="19">
        <v>0</v>
      </c>
      <c r="K20" s="20">
        <v>0</v>
      </c>
    </row>
    <row r="21" spans="1:11" s="21" customFormat="1" ht="15">
      <c r="A21" s="17" t="s">
        <v>45</v>
      </c>
      <c r="B21" s="18" t="s">
        <v>46</v>
      </c>
      <c r="C21" s="19">
        <v>12</v>
      </c>
      <c r="D21" s="19">
        <v>281881</v>
      </c>
      <c r="E21" s="20">
        <v>5553.54438043</v>
      </c>
      <c r="F21" s="20">
        <v>12013.72518672</v>
      </c>
      <c r="G21" s="20">
        <v>-6460.18080629</v>
      </c>
      <c r="H21" s="20">
        <v>94865.99081788</v>
      </c>
      <c r="I21" s="20">
        <v>98242.27927533</v>
      </c>
      <c r="J21" s="19">
        <v>0</v>
      </c>
      <c r="K21" s="20">
        <v>0</v>
      </c>
    </row>
    <row r="22" spans="1:11" ht="30">
      <c r="A22" s="7" t="s">
        <v>47</v>
      </c>
      <c r="B22" s="22" t="s">
        <v>48</v>
      </c>
      <c r="C22" s="14">
        <f>SUM($C$6:$C$21)</f>
        <v>317</v>
      </c>
      <c r="D22" s="14">
        <f>SUM($D$6:$D$21)</f>
        <v>7621868</v>
      </c>
      <c r="E22" s="10">
        <f>SUM($E$6:$E$21)</f>
        <v>830309.2067100698</v>
      </c>
      <c r="F22" s="10">
        <f>SUM($F$6:$F$21)</f>
        <v>879346.7236042598</v>
      </c>
      <c r="G22" s="10">
        <f>SUM($G$6:$G$21)</f>
        <v>-49037.51689418993</v>
      </c>
      <c r="H22" s="10">
        <f>SUM($H$6:$H$21)</f>
        <v>1404844.01726397</v>
      </c>
      <c r="I22" s="10">
        <f>SUM($I$6:$I$21)</f>
        <v>1448882.7858996603</v>
      </c>
      <c r="J22" s="14">
        <f>SUM($J$6:$J$21)</f>
        <v>20</v>
      </c>
      <c r="K22" s="10">
        <f>SUM($K$6:$K$21)</f>
        <v>734.5409999999999</v>
      </c>
    </row>
    <row r="23" spans="1:11" ht="15">
      <c r="A23" s="4"/>
      <c r="B23" s="6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1" customFormat="1" ht="15">
      <c r="A25" s="17" t="s">
        <v>15</v>
      </c>
      <c r="B25" s="18" t="s">
        <v>51</v>
      </c>
      <c r="C25" s="19">
        <v>14</v>
      </c>
      <c r="D25" s="19">
        <v>2442973</v>
      </c>
      <c r="E25" s="20">
        <v>10926.70054558</v>
      </c>
      <c r="F25" s="20">
        <v>350.18594431</v>
      </c>
      <c r="G25" s="20">
        <v>10576.51460127</v>
      </c>
      <c r="H25" s="20">
        <v>42860.00251685</v>
      </c>
      <c r="I25" s="20">
        <v>38068.35153496</v>
      </c>
      <c r="J25" s="19">
        <v>0</v>
      </c>
      <c r="K25" s="20">
        <v>0</v>
      </c>
    </row>
    <row r="26" spans="1:11" s="21" customFormat="1" ht="15">
      <c r="A26" s="17" t="s">
        <v>17</v>
      </c>
      <c r="B26" s="18" t="s">
        <v>52</v>
      </c>
      <c r="C26" s="19">
        <v>32</v>
      </c>
      <c r="D26" s="19">
        <v>11978081</v>
      </c>
      <c r="E26" s="20">
        <v>4385.36119738</v>
      </c>
      <c r="F26" s="20">
        <v>2857.53100062</v>
      </c>
      <c r="G26" s="20">
        <v>1527.83019676</v>
      </c>
      <c r="H26" s="20">
        <v>221834.82361883</v>
      </c>
      <c r="I26" s="20">
        <v>218002.6728918</v>
      </c>
      <c r="J26" s="19">
        <v>0</v>
      </c>
      <c r="K26" s="20">
        <v>0</v>
      </c>
    </row>
    <row r="27" spans="1:11" s="21" customFormat="1" ht="15">
      <c r="A27" s="17" t="s">
        <v>19</v>
      </c>
      <c r="B27" s="18" t="s">
        <v>53</v>
      </c>
      <c r="C27" s="19">
        <v>27</v>
      </c>
      <c r="D27" s="19">
        <v>6105449</v>
      </c>
      <c r="E27" s="20">
        <v>2718.23222818</v>
      </c>
      <c r="F27" s="20">
        <v>1071.90220098</v>
      </c>
      <c r="G27" s="20">
        <v>1646.3300272</v>
      </c>
      <c r="H27" s="20">
        <v>104376.32465962</v>
      </c>
      <c r="I27" s="20">
        <v>102238.56286859</v>
      </c>
      <c r="J27" s="19">
        <v>0</v>
      </c>
      <c r="K27" s="20">
        <v>0</v>
      </c>
    </row>
    <row r="28" spans="1:11" s="21" customFormat="1" ht="15">
      <c r="A28" s="17" t="s">
        <v>21</v>
      </c>
      <c r="B28" s="18" t="s">
        <v>54</v>
      </c>
      <c r="C28" s="19">
        <v>27</v>
      </c>
      <c r="D28" s="19">
        <v>8165660</v>
      </c>
      <c r="E28" s="20">
        <v>3413.3753022</v>
      </c>
      <c r="F28" s="20">
        <v>1734.13145957</v>
      </c>
      <c r="G28" s="20">
        <v>1679.24384263</v>
      </c>
      <c r="H28" s="20">
        <v>158135.63780252</v>
      </c>
      <c r="I28" s="20">
        <v>155442.79995994</v>
      </c>
      <c r="J28" s="19">
        <v>0</v>
      </c>
      <c r="K28" s="20">
        <v>0</v>
      </c>
    </row>
    <row r="29" spans="1:11" s="21" customFormat="1" ht="15">
      <c r="A29" s="17" t="s">
        <v>23</v>
      </c>
      <c r="B29" s="18" t="s">
        <v>55</v>
      </c>
      <c r="C29" s="19">
        <v>24</v>
      </c>
      <c r="D29" s="19">
        <v>7035809</v>
      </c>
      <c r="E29" s="20">
        <v>2800.32829569</v>
      </c>
      <c r="F29" s="20">
        <v>1776.04151769</v>
      </c>
      <c r="G29" s="20">
        <v>1024.286778</v>
      </c>
      <c r="H29" s="20">
        <v>105880.34273191</v>
      </c>
      <c r="I29" s="20">
        <v>102632.53055461</v>
      </c>
      <c r="J29" s="19">
        <v>0</v>
      </c>
      <c r="K29" s="20">
        <v>0</v>
      </c>
    </row>
    <row r="30" spans="1:11" s="21" customFormat="1" ht="15">
      <c r="A30" s="17" t="s">
        <v>25</v>
      </c>
      <c r="B30" s="18" t="s">
        <v>56</v>
      </c>
      <c r="C30" s="19">
        <v>8</v>
      </c>
      <c r="D30" s="19">
        <v>552391</v>
      </c>
      <c r="E30" s="20">
        <v>158.46913061</v>
      </c>
      <c r="F30" s="20">
        <v>117.67089623</v>
      </c>
      <c r="G30" s="20">
        <v>40.79823438</v>
      </c>
      <c r="H30" s="20">
        <v>9659.981122</v>
      </c>
      <c r="I30" s="20">
        <v>9478.215499</v>
      </c>
      <c r="J30" s="19">
        <v>0</v>
      </c>
      <c r="K30" s="20">
        <v>0</v>
      </c>
    </row>
    <row r="31" spans="1:11" s="21" customFormat="1" ht="15">
      <c r="A31" s="17" t="s">
        <v>27</v>
      </c>
      <c r="B31" s="18" t="s">
        <v>57</v>
      </c>
      <c r="C31" s="19">
        <v>22</v>
      </c>
      <c r="D31" s="19">
        <v>3934965</v>
      </c>
      <c r="E31" s="20">
        <v>1131.02727661</v>
      </c>
      <c r="F31" s="20">
        <v>801.14471219</v>
      </c>
      <c r="G31" s="20">
        <v>329.88256442</v>
      </c>
      <c r="H31" s="20">
        <v>77274.13143287</v>
      </c>
      <c r="I31" s="20">
        <v>76018.42634012</v>
      </c>
      <c r="J31" s="19">
        <v>0</v>
      </c>
      <c r="K31" s="20">
        <v>0</v>
      </c>
    </row>
    <row r="32" spans="1:11" s="21" customFormat="1" ht="15">
      <c r="A32" s="17" t="s">
        <v>29</v>
      </c>
      <c r="B32" s="18" t="s">
        <v>58</v>
      </c>
      <c r="C32" s="19">
        <v>26</v>
      </c>
      <c r="D32" s="19">
        <v>4738365</v>
      </c>
      <c r="E32" s="20">
        <v>2659.66938983</v>
      </c>
      <c r="F32" s="20">
        <v>1147.4397609</v>
      </c>
      <c r="G32" s="20">
        <v>1512.22962893</v>
      </c>
      <c r="H32" s="20">
        <v>95285.13817843</v>
      </c>
      <c r="I32" s="20">
        <v>94760.23030153</v>
      </c>
      <c r="J32" s="19">
        <v>0</v>
      </c>
      <c r="K32" s="20">
        <v>0</v>
      </c>
    </row>
    <row r="33" spans="1:11" s="21" customFormat="1" ht="15">
      <c r="A33" s="17" t="s">
        <v>31</v>
      </c>
      <c r="B33" s="18" t="s">
        <v>59</v>
      </c>
      <c r="C33" s="19">
        <v>117</v>
      </c>
      <c r="D33" s="19">
        <v>11023820</v>
      </c>
      <c r="E33" s="20">
        <v>7573.24641878</v>
      </c>
      <c r="F33" s="20">
        <v>3803.49260785</v>
      </c>
      <c r="G33" s="20">
        <v>3769.75381093</v>
      </c>
      <c r="H33" s="20">
        <v>146657.67958356</v>
      </c>
      <c r="I33" s="20">
        <v>143842.91311917</v>
      </c>
      <c r="J33" s="19">
        <v>0</v>
      </c>
      <c r="K33" s="20">
        <v>0</v>
      </c>
    </row>
    <row r="34" spans="1:11" s="21" customFormat="1" ht="15">
      <c r="A34" s="17" t="s">
        <v>33</v>
      </c>
      <c r="B34" s="18" t="s">
        <v>60</v>
      </c>
      <c r="C34" s="19">
        <v>41</v>
      </c>
      <c r="D34" s="19">
        <v>13244120</v>
      </c>
      <c r="E34" s="20">
        <v>1893.32600872</v>
      </c>
      <c r="F34" s="20">
        <v>1326.28904478</v>
      </c>
      <c r="G34" s="20">
        <v>567.03696394</v>
      </c>
      <c r="H34" s="20">
        <v>149336.1574464</v>
      </c>
      <c r="I34" s="20">
        <v>147576.52668853</v>
      </c>
      <c r="J34" s="19">
        <v>0</v>
      </c>
      <c r="K34" s="20">
        <v>0</v>
      </c>
    </row>
    <row r="35" spans="1:11" s="21" customFormat="1" ht="15">
      <c r="A35" s="17" t="s">
        <v>35</v>
      </c>
      <c r="B35" s="18" t="s">
        <v>61</v>
      </c>
      <c r="C35" s="19">
        <v>28</v>
      </c>
      <c r="D35" s="19">
        <v>10985374</v>
      </c>
      <c r="E35" s="20">
        <v>5145.26012777</v>
      </c>
      <c r="F35" s="20">
        <v>2736.62355873</v>
      </c>
      <c r="G35" s="20">
        <v>2408.63656904</v>
      </c>
      <c r="H35" s="20">
        <v>222318.6705791</v>
      </c>
      <c r="I35" s="20">
        <v>218322.51096317</v>
      </c>
      <c r="J35" s="19">
        <v>0</v>
      </c>
      <c r="K35" s="20">
        <v>0</v>
      </c>
    </row>
    <row r="36" spans="1:11" ht="15">
      <c r="A36" s="7" t="s">
        <v>47</v>
      </c>
      <c r="B36" s="7" t="s">
        <v>62</v>
      </c>
      <c r="C36" s="14">
        <f>SUM($C$25:$C$35)</f>
        <v>366</v>
      </c>
      <c r="D36" s="14">
        <f>SUM($D$25:$D$35)</f>
        <v>80207007</v>
      </c>
      <c r="E36" s="10">
        <f>SUM($E$25:$E$35)</f>
        <v>42804.99592135</v>
      </c>
      <c r="F36" s="10">
        <f>SUM($F$25:$F$35)</f>
        <v>17722.452703850002</v>
      </c>
      <c r="G36" s="10">
        <f>SUM($G$25:$G$35)</f>
        <v>25082.543217500002</v>
      </c>
      <c r="H36" s="10">
        <f>SUM($H$25:$H$35)</f>
        <v>1333618.8896720903</v>
      </c>
      <c r="I36" s="10">
        <f>SUM($I$25:$I$35)</f>
        <v>1306383.7407214202</v>
      </c>
      <c r="J36" s="14">
        <f>SUM($J$25:$J$35)</f>
        <v>0</v>
      </c>
      <c r="K36" s="10">
        <f>SUM($K$25:$K$35)</f>
        <v>0</v>
      </c>
    </row>
    <row r="37" spans="1:11" ht="15">
      <c r="A37" s="4"/>
      <c r="B37" s="6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1" customFormat="1" ht="15">
      <c r="A39" s="17" t="s">
        <v>15</v>
      </c>
      <c r="B39" s="18" t="s">
        <v>65</v>
      </c>
      <c r="C39" s="19">
        <v>21</v>
      </c>
      <c r="D39" s="19">
        <v>491232</v>
      </c>
      <c r="E39" s="20">
        <v>730.96361336</v>
      </c>
      <c r="F39" s="20">
        <v>426.14181551</v>
      </c>
      <c r="G39" s="20">
        <v>304.82179785</v>
      </c>
      <c r="H39" s="20">
        <v>19977.85072713</v>
      </c>
      <c r="I39" s="20">
        <v>19437.33503675</v>
      </c>
      <c r="J39" s="19">
        <v>2</v>
      </c>
      <c r="K39" s="20">
        <v>46.18</v>
      </c>
    </row>
    <row r="40" spans="1:11" s="21" customFormat="1" ht="15">
      <c r="A40" s="17" t="s">
        <v>17</v>
      </c>
      <c r="B40" s="18" t="s">
        <v>66</v>
      </c>
      <c r="C40" s="19">
        <v>33</v>
      </c>
      <c r="D40" s="19">
        <v>4958969</v>
      </c>
      <c r="E40" s="20">
        <v>2547.74949634</v>
      </c>
      <c r="F40" s="20">
        <v>2042.39369261</v>
      </c>
      <c r="G40" s="20">
        <v>505.35580373</v>
      </c>
      <c r="H40" s="20">
        <v>145170.69351278</v>
      </c>
      <c r="I40" s="20">
        <v>143947.13404408</v>
      </c>
      <c r="J40" s="19">
        <v>2</v>
      </c>
      <c r="K40" s="20">
        <v>9.3273</v>
      </c>
    </row>
    <row r="41" spans="1:11" s="21" customFormat="1" ht="15">
      <c r="A41" s="17" t="s">
        <v>19</v>
      </c>
      <c r="B41" s="18" t="s">
        <v>67</v>
      </c>
      <c r="C41" s="19">
        <v>26</v>
      </c>
      <c r="D41" s="19">
        <v>4052345</v>
      </c>
      <c r="E41" s="20">
        <v>6074.70372817</v>
      </c>
      <c r="F41" s="20">
        <v>2369.05692305</v>
      </c>
      <c r="G41" s="20">
        <v>3705.64680512</v>
      </c>
      <c r="H41" s="20">
        <v>169739.58782467</v>
      </c>
      <c r="I41" s="20">
        <v>169340.53151971</v>
      </c>
      <c r="J41" s="19">
        <v>0</v>
      </c>
      <c r="K41" s="20">
        <v>0</v>
      </c>
    </row>
    <row r="42" spans="1:11" s="21" customFormat="1" ht="15">
      <c r="A42" s="17" t="s">
        <v>21</v>
      </c>
      <c r="B42" s="18" t="s">
        <v>68</v>
      </c>
      <c r="C42" s="19">
        <v>10</v>
      </c>
      <c r="D42" s="19">
        <v>768343</v>
      </c>
      <c r="E42" s="20">
        <v>471.00465607</v>
      </c>
      <c r="F42" s="20">
        <v>353.46885052</v>
      </c>
      <c r="G42" s="20">
        <v>117.53580555</v>
      </c>
      <c r="H42" s="20">
        <v>18586.45285872</v>
      </c>
      <c r="I42" s="20">
        <v>19351.93801762</v>
      </c>
      <c r="J42" s="19">
        <v>0</v>
      </c>
      <c r="K42" s="20">
        <v>0</v>
      </c>
    </row>
    <row r="43" spans="1:11" s="21" customFormat="1" ht="15">
      <c r="A43" s="17" t="s">
        <v>23</v>
      </c>
      <c r="B43" s="18" t="s">
        <v>69</v>
      </c>
      <c r="C43" s="19">
        <v>25</v>
      </c>
      <c r="D43" s="19">
        <v>508695</v>
      </c>
      <c r="E43" s="20">
        <v>7096.21052468</v>
      </c>
      <c r="F43" s="20">
        <v>11398.1703213</v>
      </c>
      <c r="G43" s="20">
        <v>-4301.95979662</v>
      </c>
      <c r="H43" s="20">
        <v>100777.37776905</v>
      </c>
      <c r="I43" s="20">
        <v>115928.80591592</v>
      </c>
      <c r="J43" s="19">
        <v>0</v>
      </c>
      <c r="K43" s="20">
        <v>0</v>
      </c>
    </row>
    <row r="44" spans="1:11" s="21" customFormat="1" ht="15">
      <c r="A44" s="17" t="s">
        <v>25</v>
      </c>
      <c r="B44" s="18" t="s">
        <v>70</v>
      </c>
      <c r="C44" s="19">
        <v>22</v>
      </c>
      <c r="D44" s="19">
        <v>338872</v>
      </c>
      <c r="E44" s="20">
        <v>968.85124856</v>
      </c>
      <c r="F44" s="20">
        <v>736.85444377</v>
      </c>
      <c r="G44" s="20">
        <v>231.99680479</v>
      </c>
      <c r="H44" s="20">
        <v>16188.26671378</v>
      </c>
      <c r="I44" s="20">
        <v>16764.98404052</v>
      </c>
      <c r="J44" s="19">
        <v>2</v>
      </c>
      <c r="K44" s="20">
        <v>25.8129</v>
      </c>
    </row>
    <row r="45" spans="1:11" ht="15">
      <c r="A45" s="7" t="s">
        <v>47</v>
      </c>
      <c r="B45" s="7" t="s">
        <v>71</v>
      </c>
      <c r="C45" s="14">
        <f>SUM($C$39:$C$44)</f>
        <v>137</v>
      </c>
      <c r="D45" s="14">
        <f>SUM($D$39:$D$44)</f>
        <v>11118456</v>
      </c>
      <c r="E45" s="10">
        <f>SUM($E$39:$E$44)</f>
        <v>17889.483267180003</v>
      </c>
      <c r="F45" s="10">
        <f>SUM($F$39:$F$44)</f>
        <v>17326.08604676</v>
      </c>
      <c r="G45" s="10">
        <f>SUM($G$39:$G$44)</f>
        <v>563.3972204199997</v>
      </c>
      <c r="H45" s="10">
        <f>SUM($H$39:$H$44)</f>
        <v>470440.22940613</v>
      </c>
      <c r="I45" s="10">
        <f>SUM($I$39:$I$44)</f>
        <v>484770.7285746</v>
      </c>
      <c r="J45" s="14">
        <f>SUM($J$39:$J$44)</f>
        <v>6</v>
      </c>
      <c r="K45" s="10">
        <f>SUM($K$39:$K$44)</f>
        <v>81.3202</v>
      </c>
    </row>
    <row r="46" spans="1:11" ht="15">
      <c r="A46" s="4"/>
      <c r="B46" s="6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1" customFormat="1" ht="15">
      <c r="A48" s="17" t="s">
        <v>15</v>
      </c>
      <c r="B48" s="18" t="s">
        <v>74</v>
      </c>
      <c r="C48" s="19">
        <v>25</v>
      </c>
      <c r="D48" s="19">
        <v>2666506</v>
      </c>
      <c r="E48" s="20">
        <v>207.48924122</v>
      </c>
      <c r="F48" s="20">
        <v>111.06784384</v>
      </c>
      <c r="G48" s="20">
        <v>96.42139738</v>
      </c>
      <c r="H48" s="20">
        <v>16444.1984519</v>
      </c>
      <c r="I48" s="20">
        <v>16278.5581457</v>
      </c>
      <c r="J48" s="19">
        <v>0</v>
      </c>
      <c r="K48" s="20">
        <v>0</v>
      </c>
    </row>
    <row r="49" spans="1:11" s="21" customFormat="1" ht="15">
      <c r="A49" s="17" t="s">
        <v>17</v>
      </c>
      <c r="B49" s="18" t="s">
        <v>75</v>
      </c>
      <c r="C49" s="19">
        <v>10</v>
      </c>
      <c r="D49" s="19">
        <v>2885806</v>
      </c>
      <c r="E49" s="20">
        <v>103.58269607</v>
      </c>
      <c r="F49" s="20">
        <v>49.25478664</v>
      </c>
      <c r="G49" s="20">
        <v>54.32790943</v>
      </c>
      <c r="H49" s="20">
        <v>13090.88175115</v>
      </c>
      <c r="I49" s="20">
        <v>12985.8103422</v>
      </c>
      <c r="J49" s="19">
        <v>0</v>
      </c>
      <c r="K49" s="20">
        <v>0</v>
      </c>
    </row>
    <row r="50" spans="1:11" ht="15">
      <c r="A50" s="7" t="s">
        <v>47</v>
      </c>
      <c r="B50" s="7" t="s">
        <v>76</v>
      </c>
      <c r="C50" s="14">
        <f>SUM($C$48:$C$49)</f>
        <v>35</v>
      </c>
      <c r="D50" s="14">
        <f>SUM($D$48:$D$49)</f>
        <v>5552312</v>
      </c>
      <c r="E50" s="10">
        <f>SUM($E$48:$E$49)</f>
        <v>311.07193729</v>
      </c>
      <c r="F50" s="10">
        <f>SUM($F$48:$F$49)</f>
        <v>160.32263048</v>
      </c>
      <c r="G50" s="10">
        <f>SUM($G$48:$G$49)</f>
        <v>150.74930681</v>
      </c>
      <c r="H50" s="10">
        <f>SUM($H$48:$H$49)</f>
        <v>29535.080203049998</v>
      </c>
      <c r="I50" s="10">
        <f>SUM($I$48:$I$49)</f>
        <v>29264.3684879</v>
      </c>
      <c r="J50" s="14">
        <f>SUM($J$48:$J$49)</f>
        <v>0</v>
      </c>
      <c r="K50" s="10">
        <f>SUM($K$48:$K$49)</f>
        <v>0</v>
      </c>
    </row>
    <row r="51" spans="1:11" ht="15">
      <c r="A51" s="4"/>
      <c r="B51" s="6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1" customFormat="1" ht="15">
      <c r="A53" s="17" t="s">
        <v>15</v>
      </c>
      <c r="B53" s="18" t="s">
        <v>79</v>
      </c>
      <c r="C53" s="19">
        <v>62</v>
      </c>
      <c r="D53" s="19">
        <v>2053599</v>
      </c>
      <c r="E53" s="20">
        <v>5288.96688514</v>
      </c>
      <c r="F53" s="20">
        <v>773.39057875</v>
      </c>
      <c r="G53" s="20">
        <v>4515.57630639</v>
      </c>
      <c r="H53" s="20">
        <v>45429.96136406</v>
      </c>
      <c r="I53" s="20">
        <v>42879.31026836</v>
      </c>
      <c r="J53" s="19">
        <v>0</v>
      </c>
      <c r="K53" s="20">
        <v>0</v>
      </c>
    </row>
    <row r="54" spans="1:11" s="21" customFormat="1" ht="15">
      <c r="A54" s="17" t="s">
        <v>17</v>
      </c>
      <c r="B54" s="18" t="s">
        <v>80</v>
      </c>
      <c r="C54" s="19">
        <v>11</v>
      </c>
      <c r="D54" s="19">
        <v>3209311</v>
      </c>
      <c r="E54" s="20">
        <v>489.98163729</v>
      </c>
      <c r="F54" s="20">
        <v>176.63390635</v>
      </c>
      <c r="G54" s="20">
        <v>313.34773094</v>
      </c>
      <c r="H54" s="20">
        <v>18405.31260885</v>
      </c>
      <c r="I54" s="20">
        <v>18115.34149296</v>
      </c>
      <c r="J54" s="19">
        <v>0</v>
      </c>
      <c r="K54" s="20">
        <v>0</v>
      </c>
    </row>
    <row r="55" spans="1:11" s="21" customFormat="1" ht="15">
      <c r="A55" s="17" t="s">
        <v>19</v>
      </c>
      <c r="B55" s="18" t="s">
        <v>81</v>
      </c>
      <c r="C55" s="19">
        <v>111</v>
      </c>
      <c r="D55" s="19">
        <v>8554194</v>
      </c>
      <c r="E55" s="20">
        <v>16334.1674231</v>
      </c>
      <c r="F55" s="20">
        <v>2783.4085374</v>
      </c>
      <c r="G55" s="20">
        <v>13550.7588857</v>
      </c>
      <c r="H55" s="20">
        <v>384214.16338289</v>
      </c>
      <c r="I55" s="20">
        <v>375358.25172004</v>
      </c>
      <c r="J55" s="19">
        <v>0</v>
      </c>
      <c r="K55" s="20">
        <v>0</v>
      </c>
    </row>
    <row r="56" spans="1:11" s="21" customFormat="1" ht="15">
      <c r="A56" s="17" t="s">
        <v>21</v>
      </c>
      <c r="B56" s="18" t="s">
        <v>82</v>
      </c>
      <c r="C56" s="19">
        <v>41</v>
      </c>
      <c r="D56" s="19">
        <v>1178048</v>
      </c>
      <c r="E56" s="20">
        <v>823.81346437</v>
      </c>
      <c r="F56" s="20">
        <v>497.78827573</v>
      </c>
      <c r="G56" s="20">
        <v>326.02518864</v>
      </c>
      <c r="H56" s="20">
        <v>24129.75215951</v>
      </c>
      <c r="I56" s="20">
        <v>23994.18975647</v>
      </c>
      <c r="J56" s="19">
        <v>0</v>
      </c>
      <c r="K56" s="20">
        <v>0</v>
      </c>
    </row>
    <row r="57" spans="1:11" ht="15">
      <c r="A57" s="7" t="s">
        <v>47</v>
      </c>
      <c r="B57" s="7" t="s">
        <v>83</v>
      </c>
      <c r="C57" s="14">
        <f>SUM($C$53:$C$56)</f>
        <v>225</v>
      </c>
      <c r="D57" s="14">
        <f>SUM($D$53:$D$56)</f>
        <v>14995152</v>
      </c>
      <c r="E57" s="10">
        <f>SUM($E$53:$E$56)</f>
        <v>22936.9294099</v>
      </c>
      <c r="F57" s="10">
        <f>SUM($F$53:$F$56)</f>
        <v>4231.221298230001</v>
      </c>
      <c r="G57" s="10">
        <f>SUM($G$53:$G$56)</f>
        <v>18705.70811167</v>
      </c>
      <c r="H57" s="10">
        <f>SUM($H$53:$H$56)</f>
        <v>472179.18951531</v>
      </c>
      <c r="I57" s="10">
        <f>SUM($I$53:$I$56)</f>
        <v>460347.09323783</v>
      </c>
      <c r="J57" s="14">
        <f>SUM($J$53:$J$56)</f>
        <v>0</v>
      </c>
      <c r="K57" s="10">
        <f>SUM($K$53:$K$56)</f>
        <v>0</v>
      </c>
    </row>
    <row r="58" spans="1:11" ht="15">
      <c r="A58" s="4"/>
      <c r="B58" s="6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8" t="s">
        <v>47</v>
      </c>
      <c r="B59" s="8" t="s">
        <v>84</v>
      </c>
      <c r="C59" s="16">
        <f>SUM($C$6:$C$21)+SUM($C$25:$C$35)+SUM($C$39:$C$44)+SUM($C$48:$C$49)+SUM($C$53:$C$56)</f>
        <v>1080</v>
      </c>
      <c r="D59" s="16">
        <f>SUM($D$6:$D$21)+SUM($D$25:$D$35)+SUM($D$39:$D$44)+SUM($D$48:$D$49)+SUM($D$53:$D$56)</f>
        <v>119494795</v>
      </c>
      <c r="E59" s="12">
        <f>SUM($E$6:$E$21)+SUM($E$25:$E$35)+SUM($E$39:$E$44)+SUM($E$48:$E$49)+SUM($E$53:$E$56)</f>
        <v>914251.6872457898</v>
      </c>
      <c r="F59" s="12">
        <f>SUM($F$6:$F$21)+SUM($F$25:$F$35)+SUM($F$39:$F$44)+SUM($F$48:$F$49)+SUM($F$53:$F$56)</f>
        <v>918786.8062835798</v>
      </c>
      <c r="G59" s="12">
        <f>SUM($G$6:$G$21)+SUM($G$25:$G$35)+SUM($G$39:$G$44)+SUM($G$48:$G$49)+SUM($G$53:$G$56)</f>
        <v>-4535.119037789929</v>
      </c>
      <c r="H59" s="12">
        <f>SUM($H$6:$H$21)+SUM($H$25:$H$35)+SUM($H$39:$H$44)+SUM($H$48:$H$49)+SUM($H$53:$H$56)</f>
        <v>3710617.4060605504</v>
      </c>
      <c r="I59" s="12">
        <f>SUM($I$6:$I$21)+SUM($I$25:$I$35)+SUM($I$39:$I$44)+SUM($I$48:$I$49)+SUM($I$53:$I$56)</f>
        <v>3729648.7169214105</v>
      </c>
      <c r="J59" s="16">
        <f>SUM($J$6:$J$21)+SUM($J$25:$J$35)+SUM($J$39:$J$44)+SUM($J$48:$J$49)+SUM($J$53:$J$56)</f>
        <v>26</v>
      </c>
      <c r="K59" s="12">
        <f>SUM($K$6:$K$21)+SUM($K$25:$K$35)+SUM($K$39:$K$44)+SUM($K$48:$K$49)+SUM($K$53:$K$56)</f>
        <v>815.8611999999999</v>
      </c>
    </row>
    <row r="60" spans="1:11" ht="15">
      <c r="A60" s="4"/>
      <c r="B60" s="6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1" customFormat="1" ht="15">
      <c r="A63" s="17" t="s">
        <v>15</v>
      </c>
      <c r="B63" s="18" t="s">
        <v>87</v>
      </c>
      <c r="C63" s="19">
        <v>286</v>
      </c>
      <c r="D63" s="19">
        <v>186553</v>
      </c>
      <c r="E63" s="20">
        <v>449.66795</v>
      </c>
      <c r="F63" s="20">
        <v>269.29679061</v>
      </c>
      <c r="G63" s="20">
        <v>180.37115939</v>
      </c>
      <c r="H63" s="20">
        <v>47484.86057315</v>
      </c>
      <c r="I63" s="20">
        <v>47732.94070166</v>
      </c>
      <c r="J63" s="19">
        <v>0</v>
      </c>
      <c r="K63" s="20">
        <v>0</v>
      </c>
    </row>
    <row r="64" spans="1:11" s="21" customFormat="1" ht="15">
      <c r="A64" s="17" t="s">
        <v>17</v>
      </c>
      <c r="B64" s="18" t="s">
        <v>88</v>
      </c>
      <c r="C64" s="19">
        <v>13</v>
      </c>
      <c r="D64" s="19">
        <v>30733</v>
      </c>
      <c r="E64" s="20">
        <v>0</v>
      </c>
      <c r="F64" s="20">
        <v>0</v>
      </c>
      <c r="G64" s="20">
        <v>0</v>
      </c>
      <c r="H64" s="20">
        <v>1611.5420666</v>
      </c>
      <c r="I64" s="20">
        <v>1608.2048769</v>
      </c>
      <c r="J64" s="19">
        <v>0</v>
      </c>
      <c r="K64" s="20">
        <v>0</v>
      </c>
    </row>
    <row r="65" spans="1:11" s="21" customFormat="1" ht="15">
      <c r="A65" s="17" t="s">
        <v>19</v>
      </c>
      <c r="B65" s="18" t="s">
        <v>89</v>
      </c>
      <c r="C65" s="19">
        <v>8</v>
      </c>
      <c r="D65" s="19">
        <v>80</v>
      </c>
      <c r="E65" s="20">
        <v>0</v>
      </c>
      <c r="F65" s="20">
        <v>0</v>
      </c>
      <c r="G65" s="20">
        <v>0</v>
      </c>
      <c r="H65" s="20">
        <v>1927.3125325</v>
      </c>
      <c r="I65" s="20">
        <v>1913.6880285</v>
      </c>
      <c r="J65" s="19">
        <v>0</v>
      </c>
      <c r="K65" s="20">
        <v>0</v>
      </c>
    </row>
    <row r="66" spans="1:11" s="21" customFormat="1" ht="15">
      <c r="A66" s="17" t="s">
        <v>21</v>
      </c>
      <c r="B66" s="18" t="s">
        <v>90</v>
      </c>
      <c r="C66" s="19">
        <v>1</v>
      </c>
      <c r="D66" s="19">
        <v>718</v>
      </c>
      <c r="E66" s="20">
        <v>0</v>
      </c>
      <c r="F66" s="20">
        <v>0</v>
      </c>
      <c r="G66" s="20">
        <v>0</v>
      </c>
      <c r="H66" s="20">
        <v>60.89</v>
      </c>
      <c r="I66" s="20">
        <v>60.74</v>
      </c>
      <c r="J66" s="19">
        <v>0</v>
      </c>
      <c r="K66" s="20">
        <v>0</v>
      </c>
    </row>
    <row r="67" spans="1:11" ht="15">
      <c r="A67" s="7" t="s">
        <v>47</v>
      </c>
      <c r="B67" s="7" t="s">
        <v>91</v>
      </c>
      <c r="C67" s="14">
        <f>SUM($C$63:$C$66)</f>
        <v>308</v>
      </c>
      <c r="D67" s="14">
        <f>SUM($D$63:$D$66)</f>
        <v>218084</v>
      </c>
      <c r="E67" s="10">
        <f>SUM($E$63:$E$66)</f>
        <v>449.66795</v>
      </c>
      <c r="F67" s="10">
        <f>SUM($F$63:$F$66)</f>
        <v>269.29679061</v>
      </c>
      <c r="G67" s="10">
        <f>SUM($G$63:$G$66)</f>
        <v>180.37115939</v>
      </c>
      <c r="H67" s="10">
        <f>SUM($H$63:$H$66)</f>
        <v>51084.60517225</v>
      </c>
      <c r="I67" s="10">
        <f>SUM($I$63:$I$66)</f>
        <v>51315.57360706</v>
      </c>
      <c r="J67" s="14">
        <f>SUM($J$63:$J$66)</f>
        <v>0</v>
      </c>
      <c r="K67" s="10">
        <f>SUM($K$63:$K$66)</f>
        <v>0</v>
      </c>
    </row>
    <row r="68" spans="1:11" ht="15">
      <c r="A68" s="4"/>
      <c r="B68" s="6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1" customFormat="1" ht="15">
      <c r="A70" s="17" t="s">
        <v>15</v>
      </c>
      <c r="B70" s="18" t="s">
        <v>60</v>
      </c>
      <c r="C70" s="19">
        <v>20</v>
      </c>
      <c r="D70" s="19">
        <v>319113</v>
      </c>
      <c r="E70" s="20">
        <v>0</v>
      </c>
      <c r="F70" s="20">
        <v>33.04073744</v>
      </c>
      <c r="G70" s="20">
        <v>-33.04073744</v>
      </c>
      <c r="H70" s="20">
        <v>3921.5445704</v>
      </c>
      <c r="I70" s="20">
        <v>3873.4555495</v>
      </c>
      <c r="J70" s="19">
        <v>0</v>
      </c>
      <c r="K70" s="20">
        <v>0</v>
      </c>
    </row>
    <row r="71" spans="1:11" s="21" customFormat="1" ht="15">
      <c r="A71" s="17" t="s">
        <v>17</v>
      </c>
      <c r="B71" s="18" t="s">
        <v>92</v>
      </c>
      <c r="C71" s="19">
        <v>22</v>
      </c>
      <c r="D71" s="19">
        <v>171471</v>
      </c>
      <c r="E71" s="20">
        <v>0</v>
      </c>
      <c r="F71" s="20">
        <v>54.10087256</v>
      </c>
      <c r="G71" s="20">
        <v>-54.10087256</v>
      </c>
      <c r="H71" s="20">
        <v>6742.6360303</v>
      </c>
      <c r="I71" s="20">
        <v>6657.8829956</v>
      </c>
      <c r="J71" s="19">
        <v>0</v>
      </c>
      <c r="K71" s="20">
        <v>0</v>
      </c>
    </row>
    <row r="72" spans="1:11" ht="15">
      <c r="A72" s="7" t="s">
        <v>47</v>
      </c>
      <c r="B72" s="7" t="s">
        <v>93</v>
      </c>
      <c r="C72" s="14">
        <f>SUM($C$70:$C$71)</f>
        <v>42</v>
      </c>
      <c r="D72" s="14">
        <f>SUM($D$70:$D$71)</f>
        <v>490584</v>
      </c>
      <c r="E72" s="10">
        <f>SUM($E$70:$E$71)</f>
        <v>0</v>
      </c>
      <c r="F72" s="10">
        <f>SUM($F$70:$F$71)</f>
        <v>87.14161</v>
      </c>
      <c r="G72" s="10">
        <f>SUM($G$70:$G$71)</f>
        <v>-87.14161</v>
      </c>
      <c r="H72" s="10">
        <f>SUM($H$70:$H$71)</f>
        <v>10664.1806007</v>
      </c>
      <c r="I72" s="10">
        <f>SUM($I$70:$I$71)</f>
        <v>10531.3385451</v>
      </c>
      <c r="J72" s="14">
        <f>SUM($J$70:$J$71)</f>
        <v>0</v>
      </c>
      <c r="K72" s="10">
        <f>SUM($K$70:$K$71)</f>
        <v>0</v>
      </c>
    </row>
    <row r="73" spans="1:11" ht="15">
      <c r="A73" s="4"/>
      <c r="B73" s="5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ht="15">
      <c r="A74" s="5" t="s">
        <v>63</v>
      </c>
      <c r="B74" s="6" t="s">
        <v>78</v>
      </c>
      <c r="C74" s="13">
        <v>0</v>
      </c>
      <c r="D74" s="13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3">
        <v>0</v>
      </c>
      <c r="K74" s="9">
        <v>0</v>
      </c>
    </row>
    <row r="75" spans="1:11" ht="15">
      <c r="A75" s="4"/>
      <c r="B75" s="4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8" t="s">
        <v>47</v>
      </c>
      <c r="B76" s="8" t="s">
        <v>94</v>
      </c>
      <c r="C76" s="16">
        <f>SUM($C$63:$C$66)+SUM($C$70:$C$71)+SUM($C$74:$C$74)</f>
        <v>350</v>
      </c>
      <c r="D76" s="16">
        <f>SUM($D$63:$D$66)+SUM($D$70:$D$71)+SUM($D$74:$D$74)</f>
        <v>708668</v>
      </c>
      <c r="E76" s="12">
        <f>SUM($E$63:$E$66)+SUM($E$70:$E$71)+SUM($E$74:$E$74)</f>
        <v>449.66795</v>
      </c>
      <c r="F76" s="12">
        <f>SUM($F$63:$F$66)+SUM($F$70:$F$71)+SUM($F$74:$F$74)</f>
        <v>356.43840061000003</v>
      </c>
      <c r="G76" s="12">
        <f>SUM($G$63:$G$66)+SUM($G$70:$G$71)+SUM($G$74:$G$74)</f>
        <v>93.22954939</v>
      </c>
      <c r="H76" s="12">
        <f>SUM($H$63:$H$66)+SUM($H$70:$H$71)+SUM($H$74:$H$74)</f>
        <v>61748.785772949996</v>
      </c>
      <c r="I76" s="12">
        <f>SUM($I$63:$I$66)+SUM($I$70:$I$71)+SUM($I$74:$I$74)</f>
        <v>61846.91215216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1" customFormat="1" ht="15">
      <c r="A79" s="17" t="s">
        <v>13</v>
      </c>
      <c r="B79" s="18" t="s">
        <v>14</v>
      </c>
      <c r="C79" s="19">
        <v>21</v>
      </c>
      <c r="D79" s="19">
        <v>3113</v>
      </c>
      <c r="E79" s="20">
        <v>231.5587</v>
      </c>
      <c r="F79" s="20">
        <v>1.4494</v>
      </c>
      <c r="G79" s="20">
        <v>230.1093</v>
      </c>
      <c r="H79" s="20">
        <v>330.1207</v>
      </c>
      <c r="I79" s="20">
        <v>315.2947</v>
      </c>
      <c r="J79" s="19">
        <v>0</v>
      </c>
      <c r="K79" s="20">
        <v>0</v>
      </c>
    </row>
    <row r="80" spans="1:11" s="21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1" customFormat="1" ht="15">
      <c r="A81" s="17" t="s">
        <v>49</v>
      </c>
      <c r="B81" s="18" t="s">
        <v>50</v>
      </c>
      <c r="C81" s="19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</row>
    <row r="82" spans="1:11" s="21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1" customFormat="1" ht="15">
      <c r="A83" s="17" t="s">
        <v>63</v>
      </c>
      <c r="B83" s="18" t="s">
        <v>78</v>
      </c>
      <c r="C83" s="19">
        <v>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</row>
    <row r="84" spans="1:11" ht="15">
      <c r="A84" s="4"/>
      <c r="B84" s="4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8" t="s">
        <v>47</v>
      </c>
      <c r="B85" s="8" t="s">
        <v>97</v>
      </c>
      <c r="C85" s="16">
        <f>SUM($C$79:$C$83)</f>
        <v>21</v>
      </c>
      <c r="D85" s="16">
        <f>SUM($D$79:$D$83)</f>
        <v>3113</v>
      </c>
      <c r="E85" s="12">
        <f>SUM($E$79:$E$83)</f>
        <v>231.5587</v>
      </c>
      <c r="F85" s="12">
        <f>SUM($F$79:$F$83)</f>
        <v>1.4494</v>
      </c>
      <c r="G85" s="12">
        <f>SUM($G$79:$G$83)</f>
        <v>230.1093</v>
      </c>
      <c r="H85" s="12">
        <f>SUM($H$79:$H$83)</f>
        <v>330.1207</v>
      </c>
      <c r="I85" s="12">
        <f>SUM($I$79:$I$83)</f>
        <v>315.2947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8" t="s">
        <v>47</v>
      </c>
      <c r="B87" s="8" t="s">
        <v>98</v>
      </c>
      <c r="C87" s="16">
        <f>SUM($C$59:$C$59)+SUM($C$76:$C$76)+SUM($C$85:$C$85)</f>
        <v>1451</v>
      </c>
      <c r="D87" s="16">
        <f>SUM($D$59:$D$59)+SUM($D$76:$D$76)+SUM($D$85:$D$85)</f>
        <v>120206576</v>
      </c>
      <c r="E87" s="12">
        <f>SUM($E$59:$E$59)+SUM($E$76:$E$76)+SUM($E$85:$E$85)</f>
        <v>914932.9138957899</v>
      </c>
      <c r="F87" s="12">
        <f>SUM($F$59:$F$59)+SUM($F$76:$F$76)+SUM($F$85:$F$85)</f>
        <v>919144.6940841898</v>
      </c>
      <c r="G87" s="12">
        <f>SUM($G$59:$G$59)+SUM($G$76:$G$76)+SUM($G$85:$G$85)</f>
        <v>-4211.780188399929</v>
      </c>
      <c r="H87" s="12">
        <f>SUM($H$59:$H$59)+SUM($H$76:$H$76)+SUM($H$85:$H$85)</f>
        <v>3772696.3125335</v>
      </c>
      <c r="I87" s="12">
        <f>SUM($I$59:$I$59)+SUM($I$76:$I$76)+SUM($I$85:$I$85)</f>
        <v>3791810.9237735705</v>
      </c>
      <c r="J87" s="16">
        <f>SUM($J$59:$J$59)+SUM($J$76:$J$76)+SUM($J$85:$J$85)</f>
        <v>26</v>
      </c>
      <c r="K87" s="12">
        <f>SUM($K$59:$K$59)+SUM($K$76:$K$76)+SUM($K$85:$K$85)</f>
        <v>815.8611999999999</v>
      </c>
    </row>
    <row r="88" spans="1:11" ht="15">
      <c r="A88" s="4"/>
      <c r="B88" s="5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4"/>
      <c r="B89" s="27" t="s">
        <v>101</v>
      </c>
      <c r="C89" s="28" t="s">
        <v>102</v>
      </c>
      <c r="D89" s="13">
        <v>1596388</v>
      </c>
      <c r="E89" s="9">
        <v>1978.03388008</v>
      </c>
      <c r="F89" s="9">
        <v>675.74716774</v>
      </c>
      <c r="G89" s="9">
        <v>1302.28671234</v>
      </c>
      <c r="H89" s="9">
        <v>43614.16610956</v>
      </c>
      <c r="I89" s="9">
        <v>42900.29099965</v>
      </c>
      <c r="J89" s="13">
        <v>0</v>
      </c>
      <c r="K89" s="9">
        <v>0</v>
      </c>
    </row>
    <row r="90" ht="15">
      <c r="J90" s="26" t="s">
        <v>100</v>
      </c>
    </row>
    <row r="91" spans="2:11" ht="15">
      <c r="B91" s="57" t="s">
        <v>103</v>
      </c>
      <c r="C91" s="57"/>
      <c r="D91" s="57"/>
      <c r="E91" s="57"/>
      <c r="F91" s="57"/>
      <c r="G91" s="57"/>
      <c r="H91" s="57"/>
      <c r="I91" s="57"/>
      <c r="J91" s="57"/>
      <c r="K91" s="57"/>
    </row>
    <row r="92" spans="2:11" ht="15">
      <c r="B92" s="57" t="s">
        <v>104</v>
      </c>
      <c r="C92" s="57"/>
      <c r="D92" s="57"/>
      <c r="E92" s="57"/>
      <c r="F92" s="57"/>
      <c r="G92" s="57"/>
      <c r="H92" s="57"/>
      <c r="I92" s="57"/>
      <c r="J92" s="57"/>
      <c r="K92" s="57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790575</xdr:colOff>
                <xdr:row>0</xdr:row>
                <xdr:rowOff>76200</xdr:rowOff>
              </from>
              <to>
                <xdr:col>5</xdr:col>
                <xdr:colOff>238125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N44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2.28125" style="0" customWidth="1"/>
    <col min="8" max="8" width="8.57421875" style="0" customWidth="1"/>
    <col min="9" max="9" width="6.421875" style="0" customWidth="1"/>
  </cols>
  <sheetData>
    <row r="5" ht="15">
      <c r="A5" s="29" t="s">
        <v>105</v>
      </c>
    </row>
    <row r="6" spans="1:6" ht="15">
      <c r="A6" s="29"/>
      <c r="F6" s="30" t="s">
        <v>106</v>
      </c>
    </row>
    <row r="7" spans="1:7" ht="15">
      <c r="A7" s="31"/>
      <c r="B7" s="61" t="s">
        <v>107</v>
      </c>
      <c r="C7" s="61"/>
      <c r="D7" s="61" t="s">
        <v>108</v>
      </c>
      <c r="E7" s="61"/>
      <c r="F7" s="61" t="s">
        <v>109</v>
      </c>
      <c r="G7" s="61"/>
    </row>
    <row r="8" spans="1:7" ht="30">
      <c r="A8" s="32"/>
      <c r="B8" s="33" t="s">
        <v>110</v>
      </c>
      <c r="C8" s="33" t="s">
        <v>111</v>
      </c>
      <c r="D8" s="33" t="s">
        <v>110</v>
      </c>
      <c r="E8" s="33" t="s">
        <v>111</v>
      </c>
      <c r="F8" s="33" t="s">
        <v>110</v>
      </c>
      <c r="G8" s="33" t="s">
        <v>111</v>
      </c>
    </row>
    <row r="9" spans="1:7" ht="15">
      <c r="A9" s="33" t="s">
        <v>112</v>
      </c>
      <c r="B9" s="33"/>
      <c r="C9" s="33"/>
      <c r="D9" s="33"/>
      <c r="E9" s="33"/>
      <c r="F9" s="32"/>
      <c r="G9" s="32"/>
    </row>
    <row r="10" spans="1:7" ht="15">
      <c r="A10" s="34" t="s">
        <v>36</v>
      </c>
      <c r="B10" s="32">
        <v>1</v>
      </c>
      <c r="C10" s="32">
        <v>575</v>
      </c>
      <c r="D10" s="35">
        <v>0</v>
      </c>
      <c r="E10" s="35">
        <v>0</v>
      </c>
      <c r="F10" s="36">
        <f>B10</f>
        <v>1</v>
      </c>
      <c r="G10" s="36">
        <f>C10</f>
        <v>575</v>
      </c>
    </row>
    <row r="11" spans="1:7" ht="15">
      <c r="A11" s="32" t="s">
        <v>87</v>
      </c>
      <c r="B11" s="35">
        <v>0</v>
      </c>
      <c r="C11" s="35">
        <v>0</v>
      </c>
      <c r="D11" s="37">
        <v>2</v>
      </c>
      <c r="E11" s="37">
        <v>450</v>
      </c>
      <c r="F11" s="36">
        <f>D11</f>
        <v>2</v>
      </c>
      <c r="G11" s="36">
        <f>E11</f>
        <v>450</v>
      </c>
    </row>
    <row r="12" spans="1:7" ht="15">
      <c r="A12" s="33" t="s">
        <v>113</v>
      </c>
      <c r="B12" s="38">
        <f>SUM(B10:B11)</f>
        <v>1</v>
      </c>
      <c r="C12" s="38">
        <f>SUM(C10:C11)</f>
        <v>575</v>
      </c>
      <c r="D12" s="38">
        <f>SUM(D11)</f>
        <v>2</v>
      </c>
      <c r="E12" s="38">
        <f>SUM(E11)</f>
        <v>450</v>
      </c>
      <c r="F12" s="36">
        <f>B12+D12</f>
        <v>3</v>
      </c>
      <c r="G12" s="36">
        <f>C12+E12</f>
        <v>1025</v>
      </c>
    </row>
    <row r="13" spans="1:7" ht="15">
      <c r="A13" s="39" t="s">
        <v>114</v>
      </c>
      <c r="B13" s="35"/>
      <c r="C13" s="35"/>
      <c r="D13" s="35"/>
      <c r="E13" s="35"/>
      <c r="F13" s="36"/>
      <c r="G13" s="36"/>
    </row>
    <row r="14" spans="1:7" ht="15">
      <c r="A14" s="34" t="s">
        <v>51</v>
      </c>
      <c r="B14" s="40">
        <v>3</v>
      </c>
      <c r="C14" s="40">
        <v>9509</v>
      </c>
      <c r="D14" s="35">
        <v>0</v>
      </c>
      <c r="E14" s="35">
        <v>0</v>
      </c>
      <c r="F14" s="36">
        <f>B14</f>
        <v>3</v>
      </c>
      <c r="G14" s="36">
        <f>C14</f>
        <v>9509</v>
      </c>
    </row>
    <row r="15" spans="1:7" ht="15">
      <c r="A15" s="41" t="s">
        <v>59</v>
      </c>
      <c r="B15" s="40">
        <v>3</v>
      </c>
      <c r="C15" s="40">
        <v>2937</v>
      </c>
      <c r="D15" s="35">
        <v>0</v>
      </c>
      <c r="E15" s="35">
        <v>0</v>
      </c>
      <c r="F15" s="36">
        <f>B15</f>
        <v>3</v>
      </c>
      <c r="G15" s="36">
        <f>C15</f>
        <v>2937</v>
      </c>
    </row>
    <row r="16" spans="1:7" ht="15">
      <c r="A16" s="33" t="s">
        <v>115</v>
      </c>
      <c r="B16" s="38">
        <f aca="true" t="shared" si="0" ref="B16:G16">SUM(B14:B15)</f>
        <v>6</v>
      </c>
      <c r="C16" s="38">
        <f t="shared" si="0"/>
        <v>12446</v>
      </c>
      <c r="D16" s="38">
        <f t="shared" si="0"/>
        <v>0</v>
      </c>
      <c r="E16" s="38">
        <f t="shared" si="0"/>
        <v>0</v>
      </c>
      <c r="F16" s="36">
        <f t="shared" si="0"/>
        <v>6</v>
      </c>
      <c r="G16" s="36">
        <f t="shared" si="0"/>
        <v>12446</v>
      </c>
    </row>
    <row r="17" spans="1:7" ht="15">
      <c r="A17" s="39" t="s">
        <v>116</v>
      </c>
      <c r="B17" s="40"/>
      <c r="C17" s="40"/>
      <c r="D17" s="42"/>
      <c r="E17" s="42"/>
      <c r="F17" s="43"/>
      <c r="G17" s="43"/>
    </row>
    <row r="18" spans="1:7" ht="15" customHeight="1">
      <c r="A18" s="31" t="s">
        <v>117</v>
      </c>
      <c r="B18" s="40">
        <v>1</v>
      </c>
      <c r="C18" s="40">
        <v>474</v>
      </c>
      <c r="D18" s="35">
        <v>0</v>
      </c>
      <c r="E18" s="35">
        <v>0</v>
      </c>
      <c r="F18" s="36">
        <f>B18</f>
        <v>1</v>
      </c>
      <c r="G18" s="36">
        <f>C18</f>
        <v>474</v>
      </c>
    </row>
    <row r="19" spans="1:7" ht="15" customHeight="1">
      <c r="A19" s="33" t="s">
        <v>118</v>
      </c>
      <c r="B19" s="38">
        <f aca="true" t="shared" si="1" ref="B19:G19">SUM(B18)</f>
        <v>1</v>
      </c>
      <c r="C19" s="38">
        <f t="shared" si="1"/>
        <v>474</v>
      </c>
      <c r="D19" s="38">
        <f t="shared" si="1"/>
        <v>0</v>
      </c>
      <c r="E19" s="38">
        <f t="shared" si="1"/>
        <v>0</v>
      </c>
      <c r="F19" s="36">
        <f t="shared" si="1"/>
        <v>1</v>
      </c>
      <c r="G19" s="36">
        <f t="shared" si="1"/>
        <v>474</v>
      </c>
    </row>
    <row r="20" spans="1:7" ht="15" customHeight="1">
      <c r="A20" s="39" t="s">
        <v>119</v>
      </c>
      <c r="B20" s="31"/>
      <c r="C20" s="31"/>
      <c r="D20" s="31"/>
      <c r="E20" s="31"/>
      <c r="F20" s="43"/>
      <c r="G20" s="43"/>
    </row>
    <row r="21" spans="1:7" ht="15" customHeight="1">
      <c r="A21" s="44" t="s">
        <v>79</v>
      </c>
      <c r="B21" s="40">
        <v>4</v>
      </c>
      <c r="C21" s="40">
        <v>161</v>
      </c>
      <c r="D21" s="35">
        <v>0</v>
      </c>
      <c r="E21" s="35">
        <v>0</v>
      </c>
      <c r="F21" s="36">
        <f>B21</f>
        <v>4</v>
      </c>
      <c r="G21" s="36">
        <f>C21</f>
        <v>161</v>
      </c>
    </row>
    <row r="22" spans="1:7" ht="15" customHeight="1">
      <c r="A22" s="45" t="s">
        <v>81</v>
      </c>
      <c r="B22" s="40">
        <v>6</v>
      </c>
      <c r="C22" s="40">
        <v>6409</v>
      </c>
      <c r="D22" s="35">
        <v>0</v>
      </c>
      <c r="E22" s="35">
        <v>0</v>
      </c>
      <c r="F22" s="36">
        <f aca="true" t="shared" si="2" ref="F22:G23">B22</f>
        <v>6</v>
      </c>
      <c r="G22" s="36">
        <f t="shared" si="2"/>
        <v>6409</v>
      </c>
    </row>
    <row r="23" spans="1:7" ht="15" customHeight="1">
      <c r="A23" s="46" t="s">
        <v>120</v>
      </c>
      <c r="B23" s="40">
        <v>1</v>
      </c>
      <c r="C23" s="40">
        <v>101</v>
      </c>
      <c r="D23" s="35">
        <v>0</v>
      </c>
      <c r="E23" s="35">
        <v>0</v>
      </c>
      <c r="F23" s="36">
        <f t="shared" si="2"/>
        <v>1</v>
      </c>
      <c r="G23" s="36">
        <f t="shared" si="2"/>
        <v>101</v>
      </c>
    </row>
    <row r="24" spans="1:7" ht="15" customHeight="1">
      <c r="A24" s="33" t="s">
        <v>121</v>
      </c>
      <c r="B24" s="38">
        <f>SUM(B21:B23)</f>
        <v>11</v>
      </c>
      <c r="C24" s="38">
        <f>SUM(C21:C23)</f>
        <v>6671</v>
      </c>
      <c r="D24" s="35">
        <v>0</v>
      </c>
      <c r="E24" s="35">
        <v>0</v>
      </c>
      <c r="F24" s="36">
        <f>SUM(F21:F23)</f>
        <v>11</v>
      </c>
      <c r="G24" s="36">
        <f>SUM(G21:G23)</f>
        <v>6671</v>
      </c>
    </row>
    <row r="25" spans="1:9" ht="15">
      <c r="A25" s="39" t="s">
        <v>122</v>
      </c>
      <c r="B25" s="36">
        <f aca="true" t="shared" si="3" ref="B25:E25">B12+B16+B19+B24</f>
        <v>19</v>
      </c>
      <c r="C25" s="36">
        <f t="shared" si="3"/>
        <v>20166</v>
      </c>
      <c r="D25" s="36">
        <f t="shared" si="3"/>
        <v>2</v>
      </c>
      <c r="E25" s="36">
        <f t="shared" si="3"/>
        <v>450</v>
      </c>
      <c r="F25" s="36">
        <f>F12+F16+F19+F24</f>
        <v>21</v>
      </c>
      <c r="G25" s="36">
        <f>G12+G16+G19+G24</f>
        <v>20616</v>
      </c>
      <c r="I25" s="47"/>
    </row>
    <row r="26" spans="9:10" ht="15">
      <c r="I26" s="48"/>
      <c r="J26" s="47"/>
    </row>
    <row r="27" spans="1:9" ht="15">
      <c r="A27" s="49" t="s">
        <v>123</v>
      </c>
      <c r="I27" s="47"/>
    </row>
    <row r="28" spans="1:7" ht="15">
      <c r="A28" s="50" t="s">
        <v>124</v>
      </c>
      <c r="B28" s="59"/>
      <c r="C28" s="59"/>
      <c r="D28" s="59"/>
      <c r="E28" s="59"/>
      <c r="F28" s="59"/>
      <c r="G28" s="59"/>
    </row>
    <row r="29" spans="1:7" ht="15">
      <c r="A29" s="33" t="s">
        <v>112</v>
      </c>
      <c r="B29" s="59"/>
      <c r="C29" s="59"/>
      <c r="D29" s="59"/>
      <c r="E29" s="59"/>
      <c r="F29" s="59"/>
      <c r="G29" s="59"/>
    </row>
    <row r="30" spans="1:7" ht="15">
      <c r="A30" s="34" t="s">
        <v>36</v>
      </c>
      <c r="B30" s="59" t="s">
        <v>125</v>
      </c>
      <c r="C30" s="59"/>
      <c r="D30" s="59"/>
      <c r="E30" s="59"/>
      <c r="F30" s="59"/>
      <c r="G30" s="59"/>
    </row>
    <row r="31" spans="1:7" ht="15">
      <c r="A31" s="50" t="s">
        <v>114</v>
      </c>
      <c r="B31" s="59"/>
      <c r="C31" s="59"/>
      <c r="D31" s="59"/>
      <c r="E31" s="59"/>
      <c r="F31" s="59"/>
      <c r="G31" s="59"/>
    </row>
    <row r="32" spans="1:12" ht="15">
      <c r="A32" s="34" t="s">
        <v>51</v>
      </c>
      <c r="B32" s="59" t="s">
        <v>126</v>
      </c>
      <c r="C32" s="59"/>
      <c r="D32" s="59"/>
      <c r="E32" s="59"/>
      <c r="F32" s="59"/>
      <c r="G32" s="59"/>
      <c r="L32" s="51"/>
    </row>
    <row r="33" spans="1:14" ht="30.6" customHeight="1">
      <c r="A33" s="41" t="s">
        <v>59</v>
      </c>
      <c r="B33" s="60" t="s">
        <v>127</v>
      </c>
      <c r="C33" s="60"/>
      <c r="D33" s="60"/>
      <c r="E33" s="60"/>
      <c r="F33" s="60"/>
      <c r="G33" s="60"/>
      <c r="N33" s="52"/>
    </row>
    <row r="34" spans="1:7" ht="14.45" customHeight="1">
      <c r="A34" s="39" t="s">
        <v>116</v>
      </c>
      <c r="B34" s="58"/>
      <c r="C34" s="58"/>
      <c r="D34" s="58"/>
      <c r="E34" s="58"/>
      <c r="F34" s="58"/>
      <c r="G34" s="58"/>
    </row>
    <row r="35" spans="1:7" ht="14.45" customHeight="1">
      <c r="A35" s="31" t="s">
        <v>117</v>
      </c>
      <c r="B35" s="58" t="s">
        <v>128</v>
      </c>
      <c r="C35" s="58"/>
      <c r="D35" s="58"/>
      <c r="E35" s="58"/>
      <c r="F35" s="58"/>
      <c r="G35" s="58"/>
    </row>
    <row r="36" spans="1:7" ht="15">
      <c r="A36" s="39" t="s">
        <v>119</v>
      </c>
      <c r="B36" s="58"/>
      <c r="C36" s="58"/>
      <c r="D36" s="58"/>
      <c r="E36" s="58"/>
      <c r="F36" s="58"/>
      <c r="G36" s="58"/>
    </row>
    <row r="37" spans="1:7" ht="44.25" customHeight="1">
      <c r="A37" s="44" t="s">
        <v>79</v>
      </c>
      <c r="B37" s="58" t="s">
        <v>129</v>
      </c>
      <c r="C37" s="58"/>
      <c r="D37" s="58"/>
      <c r="E37" s="58"/>
      <c r="F37" s="58"/>
      <c r="G37" s="58"/>
    </row>
    <row r="38" spans="1:7" ht="47.25" customHeight="1">
      <c r="A38" s="45" t="s">
        <v>81</v>
      </c>
      <c r="B38" s="58" t="s">
        <v>130</v>
      </c>
      <c r="C38" s="58"/>
      <c r="D38" s="58"/>
      <c r="E38" s="58"/>
      <c r="F38" s="58"/>
      <c r="G38" s="58"/>
    </row>
    <row r="39" spans="1:7" ht="15" customHeight="1">
      <c r="A39" s="46" t="s">
        <v>120</v>
      </c>
      <c r="B39" s="58" t="s">
        <v>131</v>
      </c>
      <c r="C39" s="58"/>
      <c r="D39" s="58"/>
      <c r="E39" s="58"/>
      <c r="F39" s="58"/>
      <c r="G39" s="58"/>
    </row>
    <row r="40" spans="1:7" ht="15">
      <c r="A40" s="50" t="s">
        <v>86</v>
      </c>
      <c r="B40" s="58"/>
      <c r="C40" s="58"/>
      <c r="D40" s="58"/>
      <c r="E40" s="58"/>
      <c r="F40" s="58"/>
      <c r="G40" s="58"/>
    </row>
    <row r="41" spans="1:7" ht="15">
      <c r="A41" s="50" t="s">
        <v>112</v>
      </c>
      <c r="B41" s="58"/>
      <c r="C41" s="58"/>
      <c r="D41" s="58"/>
      <c r="E41" s="58"/>
      <c r="F41" s="58"/>
      <c r="G41" s="58"/>
    </row>
    <row r="42" spans="1:7" ht="15" customHeight="1">
      <c r="A42" s="53" t="s">
        <v>87</v>
      </c>
      <c r="B42" s="58" t="s">
        <v>132</v>
      </c>
      <c r="C42" s="58"/>
      <c r="D42" s="58"/>
      <c r="E42" s="58"/>
      <c r="F42" s="58"/>
      <c r="G42" s="58"/>
    </row>
    <row r="44" ht="15">
      <c r="D44" s="54"/>
    </row>
  </sheetData>
  <mergeCells count="18">
    <mergeCell ref="B30:G30"/>
    <mergeCell ref="B7:C7"/>
    <mergeCell ref="D7:E7"/>
    <mergeCell ref="F7:G7"/>
    <mergeCell ref="B28:G28"/>
    <mergeCell ref="B29:G29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2022-01-19T11:13:59Z</cp:lastPrinted>
  <dcterms:created xsi:type="dcterms:W3CDTF">2022-01-19T11:05:59Z</dcterms:created>
  <dcterms:modified xsi:type="dcterms:W3CDTF">2022-01-19T11:41:58Z</dcterms:modified>
  <cp:category/>
  <cp:version/>
  <cp:contentType/>
  <cp:contentStatus/>
</cp:coreProperties>
</file>