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Apr 25\"/>
    </mc:Choice>
  </mc:AlternateContent>
  <xr:revisionPtr revIDLastSave="0" documentId="13_ncr:1_{E40CA960-7B1C-424D-90B0-FB09FFFB4C2B}" xr6:coauthVersionLast="47" xr6:coauthVersionMax="47" xr10:uidLastSave="{00000000-0000-0000-0000-000000000000}"/>
  <bookViews>
    <workbookView xWindow="-120" yWindow="-120" windowWidth="20730" windowHeight="11160" xr2:uid="{4C098F01-8486-4FA0-B4B4-4D916073BBE7}"/>
  </bookViews>
  <sheets>
    <sheet name="Apr 25" sheetId="1" r:id="rId1"/>
    <sheet name="New Schemes" sheetId="2" r:id="rId2"/>
  </sheets>
  <definedNames>
    <definedName name="_xlnm.Print_Area" localSheetId="0">'Apr 25'!$A$1:$N$92</definedName>
    <definedName name="_xlnm.Print_Area" localSheetId="1">'New Schemes'!$A$1:$G$34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E21" i="2"/>
  <c r="D21" i="2"/>
  <c r="C21" i="2"/>
  <c r="B21" i="2"/>
  <c r="G20" i="2"/>
  <c r="F20" i="2"/>
  <c r="G19" i="2"/>
  <c r="G21" i="2" s="1"/>
  <c r="G22" i="2" s="1"/>
  <c r="F19" i="2"/>
  <c r="F21" i="2" s="1"/>
  <c r="G17" i="2"/>
  <c r="F17" i="2"/>
  <c r="E17" i="2"/>
  <c r="D17" i="2"/>
  <c r="C17" i="2"/>
  <c r="B17" i="2"/>
  <c r="G16" i="2"/>
  <c r="F16" i="2"/>
  <c r="G14" i="2"/>
  <c r="F14" i="2"/>
  <c r="E14" i="2"/>
  <c r="D14" i="2"/>
  <c r="C14" i="2"/>
  <c r="B14" i="2"/>
  <c r="G13" i="2"/>
  <c r="F13" i="2"/>
  <c r="G11" i="2"/>
  <c r="F11" i="2"/>
  <c r="E11" i="2"/>
  <c r="E22" i="2" s="1"/>
  <c r="D11" i="2"/>
  <c r="C11" i="2"/>
  <c r="C22" i="2" s="1"/>
  <c r="B11" i="2"/>
  <c r="B22" i="2" s="1"/>
  <c r="G10" i="2"/>
  <c r="F10" i="2"/>
  <c r="F22" i="2" l="1"/>
  <c r="K87" i="1" l="1"/>
  <c r="G87" i="1"/>
  <c r="C87" i="1"/>
  <c r="K85" i="1"/>
  <c r="J85" i="1"/>
  <c r="I85" i="1"/>
  <c r="H85" i="1"/>
  <c r="G85" i="1"/>
  <c r="F85" i="1"/>
  <c r="E85" i="1"/>
  <c r="D85" i="1"/>
  <c r="C85" i="1"/>
  <c r="K76" i="1"/>
  <c r="J76" i="1"/>
  <c r="I76" i="1"/>
  <c r="H76" i="1"/>
  <c r="G76" i="1"/>
  <c r="F76" i="1"/>
  <c r="E76" i="1"/>
  <c r="D76" i="1"/>
  <c r="C76" i="1"/>
  <c r="K72" i="1"/>
  <c r="J72" i="1"/>
  <c r="I72" i="1"/>
  <c r="H72" i="1"/>
  <c r="G72" i="1"/>
  <c r="F72" i="1"/>
  <c r="E72" i="1"/>
  <c r="D72" i="1"/>
  <c r="C72" i="1"/>
  <c r="K67" i="1"/>
  <c r="J67" i="1"/>
  <c r="I67" i="1"/>
  <c r="H67" i="1"/>
  <c r="G67" i="1"/>
  <c r="F67" i="1"/>
  <c r="E67" i="1"/>
  <c r="D67" i="1"/>
  <c r="C67" i="1"/>
  <c r="K59" i="1"/>
  <c r="J59" i="1"/>
  <c r="J87" i="1" s="1"/>
  <c r="I59" i="1"/>
  <c r="I87" i="1" s="1"/>
  <c r="H59" i="1"/>
  <c r="H87" i="1" s="1"/>
  <c r="G59" i="1"/>
  <c r="F59" i="1"/>
  <c r="F87" i="1" s="1"/>
  <c r="E59" i="1"/>
  <c r="E87" i="1" s="1"/>
  <c r="D59" i="1"/>
  <c r="D87" i="1" s="1"/>
  <c r="C59" i="1"/>
  <c r="K57" i="1"/>
  <c r="J57" i="1"/>
  <c r="I57" i="1"/>
  <c r="H57" i="1"/>
  <c r="G57" i="1"/>
  <c r="F57" i="1"/>
  <c r="E57" i="1"/>
  <c r="D57" i="1"/>
  <c r="C57" i="1"/>
  <c r="K50" i="1"/>
  <c r="J50" i="1"/>
  <c r="I50" i="1"/>
  <c r="H50" i="1"/>
  <c r="G50" i="1"/>
  <c r="F50" i="1"/>
  <c r="E50" i="1"/>
  <c r="D50" i="1"/>
  <c r="C50" i="1"/>
  <c r="K45" i="1"/>
  <c r="J45" i="1"/>
  <c r="I45" i="1"/>
  <c r="H45" i="1"/>
  <c r="G45" i="1"/>
  <c r="F45" i="1"/>
  <c r="E45" i="1"/>
  <c r="D45" i="1"/>
  <c r="C45" i="1"/>
  <c r="K36" i="1"/>
  <c r="J36" i="1"/>
  <c r="I36" i="1"/>
  <c r="H36" i="1"/>
  <c r="G36" i="1"/>
  <c r="F36" i="1"/>
  <c r="E36" i="1"/>
  <c r="D36" i="1"/>
  <c r="C36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<sst xmlns="http://schemas.openxmlformats.org/spreadsheetml/2006/main" count="209" uniqueCount="128">
  <si>
    <t xml:space="preserve">Monthly Report for the month of April 2025 </t>
  </si>
  <si>
    <t xml:space="preserve">Sr </t>
  </si>
  <si>
    <t xml:space="preserve">Scheme Name </t>
  </si>
  <si>
    <t>No. of Schemes as on April 30, 2025</t>
  </si>
  <si>
    <t>No. of Folios as on April 30, 2025</t>
  </si>
  <si>
    <t>Funds Mobilized for the month of April 2025 (INR in crore)</t>
  </si>
  <si>
    <t>Net Inflow (+ve)/Outflow (-ve) for the month of April 2025 (INR in crore)</t>
  </si>
  <si>
    <t>Net Assets Under Management as on April 30, 2025 (INR in crore)</t>
  </si>
  <si>
    <t>Average Net Assets Under Management for the month April 2025 (INR in crore)</t>
  </si>
  <si>
    <t>No. of segregated portfolios created as on April 30, 2025</t>
  </si>
  <si>
    <t>Net Assets Under Management in segregated portfolio as on April 30, 2025 (INR in crore)</t>
  </si>
  <si>
    <t>A</t>
  </si>
  <si>
    <t>Open ended Schemes</t>
  </si>
  <si>
    <t>I</t>
  </si>
  <si>
    <t>Income/Debt Oriented Schemes</t>
  </si>
  <si>
    <t>i</t>
  </si>
  <si>
    <t>Overnight Fund</t>
  </si>
  <si>
    <t>ii</t>
  </si>
  <si>
    <t>Liquid Fund</t>
  </si>
  <si>
    <t>iii</t>
  </si>
  <si>
    <t>Ultra Short Duration Fund</t>
  </si>
  <si>
    <t>iv</t>
  </si>
  <si>
    <t>Low Duration Fund</t>
  </si>
  <si>
    <t>v</t>
  </si>
  <si>
    <t>Money Market Fund</t>
  </si>
  <si>
    <t>vi</t>
  </si>
  <si>
    <t>Short Duration Fund</t>
  </si>
  <si>
    <t>vii</t>
  </si>
  <si>
    <t>Medium Duration Fund</t>
  </si>
  <si>
    <t>viii</t>
  </si>
  <si>
    <t>Medium to Long Duration Fund</t>
  </si>
  <si>
    <t>ix</t>
  </si>
  <si>
    <t>Long Duration Fund</t>
  </si>
  <si>
    <t>x</t>
  </si>
  <si>
    <t>Dynamic Bond Fund</t>
  </si>
  <si>
    <t>xi</t>
  </si>
  <si>
    <t>Corporate Bond Fund</t>
  </si>
  <si>
    <t>xii</t>
  </si>
  <si>
    <t>Credit Risk Fund</t>
  </si>
  <si>
    <t>xiii</t>
  </si>
  <si>
    <t>Banking and PSU Fund</t>
  </si>
  <si>
    <t>xiv</t>
  </si>
  <si>
    <t>Gilt Fund</t>
  </si>
  <si>
    <t>xv</t>
  </si>
  <si>
    <t>Gilt Fund with 10 year constant duration</t>
  </si>
  <si>
    <t>xvi</t>
  </si>
  <si>
    <t>Floater Fund</t>
  </si>
  <si>
    <t/>
  </si>
  <si>
    <t>Sub Total - I (i+ii+iii+iv+v+vi+vii+viii+ix+x+xi+xii+xiii+xiv+xv+xvi)</t>
  </si>
  <si>
    <t>II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</si>
  <si>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</si>
  <si>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</si>
  <si>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</si>
  <si>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</si>
  <si>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</si>
  <si>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</si>
  <si>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</si>
  <si>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</si>
  <si>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</si>
  <si>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</si>
  <si>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</si>
  <si>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</si>
  <si>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Sub Total - II (i+ii+iii+iv+v+vi+vii+viii+ix+x+xi)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</si>
  <si>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</si>
  <si>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</si>
  <si>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</si>
  <si>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</si>
  <si>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</si>
  <si>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</si>
  <si>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</si>
  <si>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</si>
  <si>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Sub Total - III (i+ii+iii+iv+v+vi)</t>
  </si>
  <si>
    <t>IV</t>
  </si>
  <si>
    <t>Solution Oriented Schemes</t>
  </si>
  <si>
    <t>Retirement Fund</t>
  </si>
  <si>
    <t>Childrens Fund</t>
  </si>
  <si>
    <t>Sub Total - IV (i+ii)</t>
  </si>
  <si>
    <t>V</t>
  </si>
  <si>
    <t>Other Schemes</t>
  </si>
  <si>
    <t>Index Funds</t>
  </si>
  <si>
    <t>GOLD ETF</t>
  </si>
  <si>
    <t>Other ETFs</t>
  </si>
  <si>
    <t>Fund of funds investing overseas</t>
  </si>
  <si>
    <t>Sub Total - V (i+ii+iii+iv)</t>
  </si>
  <si>
    <t>Total A-Open ended Schemes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</si>
  <si>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</si>
  <si>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</si>
  <si>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</si>
  <si>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</si>
  <si>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</si>
  <si>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</si>
  <si>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Sub Total (i+ii+iii+iv)</t>
  </si>
  <si>
    <t>Other Equity Schemes</t>
  </si>
  <si>
    <t>Sub Total (i+ii)</t>
  </si>
  <si>
    <t>Total B -Close ended Schemes</t>
  </si>
  <si>
    <t>C</t>
  </si>
  <si>
    <t>Interval Schemes</t>
  </si>
  <si>
    <t>Total C Interval Schemes</t>
  </si>
  <si>
    <t>Grand Total</t>
  </si>
  <si>
    <t>Repurchase/ Redemption for the month of April 2025 (INR in crore)</t>
  </si>
  <si>
    <t>Released on 09-May-2025</t>
  </si>
  <si>
    <t>** Data in respect Fund of Funds Domestic is shown for information only. The same is included in the respective underlying schemes.</t>
  </si>
  <si>
    <t>Fund of Funds Scheme (Domestic) **</t>
  </si>
  <si>
    <t>##  96</t>
  </si>
  <si>
    <t xml:space="preserve">NEW SCHEMES LAUNCHED DURING APRIL 2025 (ALLOTMENT COMPLETED)     </t>
  </si>
  <si>
    <t xml:space="preserve"> (Rs. in Crore)</t>
  </si>
  <si>
    <t>Open End</t>
  </si>
  <si>
    <t>Close End</t>
  </si>
  <si>
    <t>Total</t>
  </si>
  <si>
    <t>No. of Schemes</t>
  </si>
  <si>
    <t>Funds mobilized</t>
  </si>
  <si>
    <t>A. Income/Debt Oriented Schemes</t>
  </si>
  <si>
    <t>Subtotal "A"</t>
  </si>
  <si>
    <t>B. Growth/Equity Oriented Schemes</t>
  </si>
  <si>
    <t>Subtotal "B"</t>
  </si>
  <si>
    <t>C. Hybrid Schemes</t>
  </si>
  <si>
    <t>Subtotal "C"</t>
  </si>
  <si>
    <t>D. Other Schemes</t>
  </si>
  <si>
    <t>Subtotal "D"</t>
  </si>
  <si>
    <t>Total A + B + C + D</t>
  </si>
  <si>
    <t xml:space="preserve">*NEW SCHEMES LAUNCHED : </t>
  </si>
  <si>
    <t>Open End Schemes</t>
  </si>
  <si>
    <t>Zerodha Overnight Fund</t>
  </si>
  <si>
    <t>Kotak Energy Opportunities Fund</t>
  </si>
  <si>
    <t>quant Arbitrage Fund</t>
  </si>
  <si>
    <t>Kotak Nifty Top 10 Equal Weight Index Fund and Tata BSE Quality Index Fund</t>
  </si>
  <si>
    <t>Groww Nifty 500 Momentum 50 ETF and ICICI Prudential Nifty EV &amp; New Age Automotive ETF</t>
  </si>
  <si>
    <t>## Include NFO - Groww Nifty 500 Momentum 50 ETF FOF, ICICI Prudential Nifty EV &amp; New Age Automotive ETF FOF and UTI Income Plus Arbitrage Active Fund of Fund. One FOF Domestic scheme was matured/ terminated during April 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</si>
</sst>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i/>
      <sz val="8"/>
      <color theme="1"/>
      <name val="Aptos Narrow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0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0" fontId="20" fillId="35" borderId="10" xfId="0" applyFont="1" applyFill="1" applyBorder="1" applyAlignment="1">
      <alignment horizontal="left" vertical="center"/>
    </xf>
    <xf numFmtId="43" fontId="20" fillId="0" borderId="10" xfId="1" applyFont="1" applyFill="1" applyBorder="1" applyAlignment="1">
      <alignment horizontal="right" vertical="center"/>
    </xf>
    <xf numFmtId="43" fontId="20" fillId="34" borderId="10" xfId="1" applyFont="1" applyFill="1" applyBorder="1" applyAlignment="1">
      <alignment horizontal="right" vertical="center"/>
    </xf>
    <xf numFmtId="43" fontId="18" fillId="0" borderId="10" xfId="1" applyFont="1" applyBorder="1" applyAlignment="1">
      <alignment vertical="top" wrapText="1"/>
    </xf>
    <xf numFmtId="43" fontId="20" fillId="35" borderId="10" xfId="1" applyFont="1" applyFill="1" applyBorder="1" applyAlignment="1">
      <alignment horizontal="right" vertical="center"/>
    </xf>
    <xf numFmtId="164" fontId="20" fillId="0" borderId="10" xfId="1" applyNumberFormat="1" applyFont="1" applyFill="1" applyBorder="1" applyAlignment="1">
      <alignment horizontal="right" vertical="center"/>
    </xf>
    <xf numFmtId="164" fontId="20" fillId="34" borderId="10" xfId="1" applyNumberFormat="1" applyFont="1" applyFill="1" applyBorder="1" applyAlignment="1">
      <alignment horizontal="right" vertical="center"/>
    </xf>
    <xf numFmtId="164" fontId="18" fillId="0" borderId="10" xfId="1" applyNumberFormat="1" applyFont="1" applyBorder="1" applyAlignment="1">
      <alignment vertical="top" wrapText="1"/>
    </xf>
    <xf numFmtId="164" fontId="20" fillId="35" borderId="10" xfId="1" applyNumberFormat="1" applyFont="1" applyFill="1" applyBorder="1" applyAlignment="1">
      <alignment horizontal="right" vertical="center"/>
    </xf>
    <xf numFmtId="164" fontId="18" fillId="0" borderId="0" xfId="0" applyNumberFormat="1" applyFont="1" applyAlignment="1">
      <alignment vertical="top" wrapText="1"/>
    </xf>
    <xf numFmtId="0" fontId="20" fillId="34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164" fontId="21" fillId="0" borderId="10" xfId="1" applyNumberFormat="1" applyFont="1" applyFill="1" applyBorder="1" applyAlignment="1">
      <alignment horizontal="right" vertical="center"/>
    </xf>
    <xf numFmtId="43" fontId="21" fillId="0" borderId="10" xfId="1" applyFont="1" applyFill="1" applyBorder="1" applyAlignment="1">
      <alignment horizontal="right" vertical="center"/>
    </xf>
    <xf numFmtId="0" fontId="21" fillId="0" borderId="0" xfId="0" applyFont="1" applyAlignment="1">
      <alignment vertical="top" wrapText="1"/>
    </xf>
    <xf numFmtId="0" fontId="21" fillId="0" borderId="10" xfId="0" applyFont="1" applyBorder="1" applyAlignment="1">
      <alignment vertical="top" wrapText="1"/>
    </xf>
    <xf numFmtId="164" fontId="21" fillId="0" borderId="10" xfId="1" applyNumberFormat="1" applyFont="1" applyBorder="1" applyAlignment="1">
      <alignment vertical="top" wrapText="1"/>
    </xf>
    <xf numFmtId="43" fontId="21" fillId="0" borderId="10" xfId="1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24" fillId="0" borderId="10" xfId="0" applyFont="1" applyBorder="1" applyAlignment="1">
      <alignment horizontal="left" vertical="center"/>
    </xf>
    <xf numFmtId="164" fontId="24" fillId="0" borderId="10" xfId="1" applyNumberFormat="1" applyFont="1" applyFill="1" applyBorder="1" applyAlignment="1">
      <alignment horizontal="right" vertical="center"/>
    </xf>
    <xf numFmtId="0" fontId="16" fillId="0" borderId="0" xfId="0" applyFont="1"/>
    <xf numFmtId="164" fontId="25" fillId="0" borderId="0" xfId="1" applyNumberFormat="1" applyFont="1" applyFill="1"/>
    <xf numFmtId="0" fontId="25" fillId="0" borderId="0" xfId="0" applyFont="1"/>
    <xf numFmtId="164" fontId="24" fillId="0" borderId="0" xfId="1" applyNumberFormat="1" applyFont="1" applyFill="1" applyAlignment="1">
      <alignment horizontal="center"/>
    </xf>
    <xf numFmtId="0" fontId="25" fillId="0" borderId="10" xfId="0" applyFont="1" applyBorder="1"/>
    <xf numFmtId="0" fontId="25" fillId="0" borderId="10" xfId="0" applyFont="1" applyBorder="1" applyAlignment="1">
      <alignment horizontal="center" vertical="top" wrapText="1"/>
    </xf>
    <xf numFmtId="164" fontId="16" fillId="0" borderId="10" xfId="1" applyNumberFormat="1" applyFont="1" applyFill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4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vertical="center"/>
    </xf>
    <xf numFmtId="164" fontId="1" fillId="0" borderId="10" xfId="1" applyNumberFormat="1" applyFont="1" applyFill="1" applyBorder="1" applyAlignment="1">
      <alignment horizontal="center" vertical="top" wrapText="1"/>
    </xf>
    <xf numFmtId="0" fontId="16" fillId="0" borderId="10" xfId="0" applyFont="1" applyBorder="1" applyAlignment="1">
      <alignment vertical="top" wrapText="1"/>
    </xf>
    <xf numFmtId="164" fontId="25" fillId="0" borderId="10" xfId="1" quotePrefix="1" applyNumberFormat="1" applyFont="1" applyFill="1" applyBorder="1" applyAlignment="1">
      <alignment horizontal="right"/>
    </xf>
    <xf numFmtId="164" fontId="25" fillId="0" borderId="10" xfId="1" applyNumberFormat="1" applyFont="1" applyFill="1" applyBorder="1" applyAlignment="1">
      <alignment horizontal="right" vertical="top" wrapText="1"/>
    </xf>
    <xf numFmtId="164" fontId="16" fillId="0" borderId="10" xfId="1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vertical="center"/>
    </xf>
    <xf numFmtId="3" fontId="25" fillId="0" borderId="10" xfId="0" applyNumberFormat="1" applyFont="1" applyBorder="1"/>
    <xf numFmtId="164" fontId="1" fillId="0" borderId="10" xfId="1" applyNumberFormat="1" applyFont="1" applyFill="1" applyBorder="1" applyAlignment="1">
      <alignment horizontal="right" vertical="top" wrapText="1"/>
    </xf>
    <xf numFmtId="164" fontId="16" fillId="0" borderId="10" xfId="0" applyNumberFormat="1" applyFont="1" applyBorder="1"/>
    <xf numFmtId="164" fontId="25" fillId="0" borderId="10" xfId="1" applyNumberFormat="1" applyFont="1" applyFill="1" applyBorder="1" applyAlignment="1">
      <alignment horizontal="center" vertical="top" wrapText="1"/>
    </xf>
    <xf numFmtId="164" fontId="16" fillId="0" borderId="10" xfId="1" quotePrefix="1" applyNumberFormat="1" applyFont="1" applyFill="1" applyBorder="1" applyAlignment="1">
      <alignment horizontal="right"/>
    </xf>
    <xf numFmtId="0" fontId="16" fillId="0" borderId="10" xfId="0" applyFont="1" applyBorder="1"/>
    <xf numFmtId="164" fontId="25" fillId="0" borderId="10" xfId="1" applyNumberFormat="1" applyFont="1" applyFill="1" applyBorder="1" applyAlignment="1">
      <alignment horizontal="right"/>
    </xf>
    <xf numFmtId="0" fontId="25" fillId="0" borderId="10" xfId="0" applyFont="1" applyBorder="1" applyAlignment="1">
      <alignment horizontal="left" vertical="top"/>
    </xf>
    <xf numFmtId="0" fontId="24" fillId="0" borderId="0" xfId="0" applyFont="1"/>
    <xf numFmtId="0" fontId="16" fillId="0" borderId="10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1" fillId="0" borderId="11" xfId="1" applyNumberFormat="1" applyFont="1" applyFill="1" applyBorder="1" applyAlignment="1">
      <alignment horizontal="left" vertical="top" wrapText="1"/>
    </xf>
    <xf numFmtId="0" fontId="21" fillId="0" borderId="12" xfId="1" applyNumberFormat="1" applyFont="1" applyFill="1" applyBorder="1" applyAlignment="1">
      <alignment horizontal="left" vertical="top" wrapText="1"/>
    </xf>
    <xf numFmtId="0" fontId="21" fillId="0" borderId="13" xfId="1" applyNumberFormat="1" applyFont="1" applyFill="1" applyBorder="1" applyAlignment="1">
      <alignment horizontal="left" vertical="top" wrapText="1"/>
    </xf>
    <xf numFmtId="164" fontId="16" fillId="0" borderId="10" xfId="1" applyNumberFormat="1" applyFont="1" applyFill="1" applyBorder="1" applyAlignment="1">
      <alignment horizontal="center"/>
    </xf>
    <xf numFmtId="164" fontId="25" fillId="0" borderId="10" xfId="1" applyNumberFormat="1" applyFont="1" applyFill="1" applyBorder="1" applyAlignment="1">
      <alignment horizontal="left" vertical="top" wrapText="1"/>
    </xf>
    <xf numFmtId="164" fontId="24" fillId="0" borderId="10" xfId="1" applyNumberFormat="1" applyFont="1" applyFill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164" fontId="21" fillId="0" borderId="14" xfId="1" applyNumberFormat="1" applyFont="1" applyFill="1" applyBorder="1" applyAlignment="1">
      <alignment vertical="top" wrapText="1"/>
    </xf>
    <xf numFmtId="164" fontId="21" fillId="0" borderId="14" xfId="1" applyNumberFormat="1" applyFont="1" applyFill="1" applyBorder="1" applyAlignment="1">
      <alignment horizontal="left" vertical="top" wrapText="1"/>
    </xf>
    <xf numFmtId="164" fontId="21" fillId="0" borderId="10" xfId="1" applyNumberFormat="1" applyFont="1" applyFill="1" applyBorder="1" applyAlignment="1">
      <alignment horizontal="left" vertical="top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828675</xdr:colOff>
          <xdr:row>0</xdr:row>
          <xdr:rowOff>66675</xdr:rowOff>
        </xdr:from>
        <xdr:to>
          <xdr:col>5</xdr:col>
          <xdr:colOff>238125</xdr:colOff>
          <xdr:row>0</xdr:row>
          <xdr:rowOff>561975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0</xdr:row>
          <xdr:rowOff>104775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0</xdr:row>
          <xdr:rowOff>104775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4116-92AD-49C0-AA3D-841619F3A969}">
  <sheetPr>
    <pageSetUpPr fitToPage="1"/>
  </sheetPr>
  <dimension ref="A1:N104"/>
  <sheetViews>
    <sheetView tabSelected="1" workbookViewId="0">
      <selection activeCell="A2" sqref="A2:K2"/>
    </sheetView>
  </sheetViews>
  <sheetFormatPr defaultRowHeight="15" x14ac:dyDescent="0.25"/>
  <cols>
    <col min="1" max="1" width="5.7109375" style="1" bestFit="1" customWidth="1"/>
    <col min="2" max="2" width="47.5703125" style="1" bestFit="1" customWidth="1"/>
    <col min="3" max="3" width="14.28515625" style="1" customWidth="1"/>
    <col min="4" max="4" width="14.140625" style="1" customWidth="1"/>
    <col min="5" max="9" width="15.28515625" style="1" bestFit="1" customWidth="1"/>
    <col min="10" max="10" width="14.42578125" style="1" customWidth="1"/>
    <col min="11" max="11" width="15.28515625" style="1" bestFit="1" customWidth="1"/>
    <col min="12" max="16384" width="9.140625" style="1"/>
  </cols>
  <sheetData>
    <row r="1" spans="1:11" ht="50.1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5.75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26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99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15.75" x14ac:dyDescent="0.25">
      <c r="A4" s="2" t="s">
        <v>11</v>
      </c>
      <c r="B4" s="3" t="s">
        <v>12</v>
      </c>
      <c r="C4" s="4"/>
      <c r="D4" s="4"/>
      <c r="E4" s="4"/>
      <c r="F4" s="4"/>
      <c r="G4" s="4"/>
      <c r="H4" s="4"/>
      <c r="I4" s="4"/>
      <c r="J4" s="4"/>
      <c r="K4" s="4"/>
    </row>
    <row r="5" spans="1:11" ht="15.75" x14ac:dyDescent="0.25">
      <c r="A5" s="2" t="s">
        <v>13</v>
      </c>
      <c r="B5" s="3" t="s">
        <v>14</v>
      </c>
      <c r="C5" s="4"/>
      <c r="D5" s="4"/>
      <c r="E5" s="4"/>
      <c r="F5" s="4"/>
      <c r="G5" s="4"/>
      <c r="H5" s="4"/>
      <c r="I5" s="4"/>
      <c r="J5" s="4"/>
      <c r="K5" s="4"/>
    </row>
    <row r="6" spans="1:11" s="23" customFormat="1" x14ac:dyDescent="0.25">
      <c r="A6" s="19" t="s">
        <v>15</v>
      </c>
      <c r="B6" s="20" t="s">
        <v>16</v>
      </c>
      <c r="C6" s="21">
        <v>35</v>
      </c>
      <c r="D6" s="21">
        <v>651034</v>
      </c>
      <c r="E6" s="22">
        <v>452346.87828470999</v>
      </c>
      <c r="F6" s="22">
        <v>428446.89943271998</v>
      </c>
      <c r="G6" s="22">
        <v>23899.978851989999</v>
      </c>
      <c r="H6" s="22">
        <v>86833.815596379995</v>
      </c>
      <c r="I6" s="22">
        <v>99610.678787130004</v>
      </c>
      <c r="J6" s="21">
        <v>0</v>
      </c>
      <c r="K6" s="22">
        <v>0</v>
      </c>
    </row>
    <row r="7" spans="1:11" s="23" customFormat="1" x14ac:dyDescent="0.25">
      <c r="A7" s="19" t="s">
        <v>17</v>
      </c>
      <c r="B7" s="20" t="s">
        <v>18</v>
      </c>
      <c r="C7" s="21">
        <v>37</v>
      </c>
      <c r="D7" s="21">
        <v>1912584</v>
      </c>
      <c r="E7" s="22">
        <v>507349.89629727002</v>
      </c>
      <c r="F7" s="22">
        <v>388693.45720793999</v>
      </c>
      <c r="G7" s="22">
        <v>118656.43908933</v>
      </c>
      <c r="H7" s="22">
        <v>559824.18365416001</v>
      </c>
      <c r="I7" s="22">
        <v>607582.90254445001</v>
      </c>
      <c r="J7" s="21">
        <v>0</v>
      </c>
      <c r="K7" s="22">
        <v>0</v>
      </c>
    </row>
    <row r="8" spans="1:11" s="23" customFormat="1" x14ac:dyDescent="0.25">
      <c r="A8" s="19" t="s">
        <v>19</v>
      </c>
      <c r="B8" s="20" t="s">
        <v>20</v>
      </c>
      <c r="C8" s="21">
        <v>25</v>
      </c>
      <c r="D8" s="21">
        <v>672543</v>
      </c>
      <c r="E8" s="22">
        <v>41099.83000011</v>
      </c>
      <c r="F8" s="22">
        <v>14366.021699340001</v>
      </c>
      <c r="G8" s="22">
        <v>26733.808300770001</v>
      </c>
      <c r="H8" s="22">
        <v>126436.7044589</v>
      </c>
      <c r="I8" s="22">
        <v>114947.48547227999</v>
      </c>
      <c r="J8" s="21">
        <v>0</v>
      </c>
      <c r="K8" s="22">
        <v>0</v>
      </c>
    </row>
    <row r="9" spans="1:11" s="23" customFormat="1" x14ac:dyDescent="0.25">
      <c r="A9" s="19" t="s">
        <v>21</v>
      </c>
      <c r="B9" s="20" t="s">
        <v>22</v>
      </c>
      <c r="C9" s="21">
        <v>22</v>
      </c>
      <c r="D9" s="21">
        <v>838798</v>
      </c>
      <c r="E9" s="22">
        <v>22423.12953658</v>
      </c>
      <c r="F9" s="22">
        <v>13052.504806389999</v>
      </c>
      <c r="G9" s="22">
        <v>9370.6247301900003</v>
      </c>
      <c r="H9" s="22">
        <v>123442.33683289999</v>
      </c>
      <c r="I9" s="22">
        <v>119553.60757038</v>
      </c>
      <c r="J9" s="21">
        <v>0</v>
      </c>
      <c r="K9" s="22">
        <v>0</v>
      </c>
    </row>
    <row r="10" spans="1:11" s="23" customFormat="1" x14ac:dyDescent="0.25">
      <c r="A10" s="19" t="s">
        <v>23</v>
      </c>
      <c r="B10" s="20" t="s">
        <v>24</v>
      </c>
      <c r="C10" s="21">
        <v>24</v>
      </c>
      <c r="D10" s="21">
        <v>441187</v>
      </c>
      <c r="E10" s="22">
        <v>81737.29179915</v>
      </c>
      <c r="F10" s="22">
        <v>50230.250461019998</v>
      </c>
      <c r="G10" s="22">
        <v>31507.041338129999</v>
      </c>
      <c r="H10" s="22">
        <v>266389.92710224999</v>
      </c>
      <c r="I10" s="22">
        <v>262306.58818220999</v>
      </c>
      <c r="J10" s="21">
        <v>1</v>
      </c>
      <c r="K10" s="22">
        <v>0</v>
      </c>
    </row>
    <row r="11" spans="1:11" s="23" customFormat="1" x14ac:dyDescent="0.25">
      <c r="A11" s="19" t="s">
        <v>25</v>
      </c>
      <c r="B11" s="20" t="s">
        <v>26</v>
      </c>
      <c r="C11" s="21">
        <v>24</v>
      </c>
      <c r="D11" s="21">
        <v>463334</v>
      </c>
      <c r="E11" s="22">
        <v>10139.494741439999</v>
      </c>
      <c r="F11" s="22">
        <v>5376.2797415000005</v>
      </c>
      <c r="G11" s="22">
        <v>4763.2149999399999</v>
      </c>
      <c r="H11" s="22">
        <v>119708.54111172</v>
      </c>
      <c r="I11" s="22">
        <v>118413.30492126</v>
      </c>
      <c r="J11" s="21">
        <v>0</v>
      </c>
      <c r="K11" s="22">
        <v>0</v>
      </c>
    </row>
    <row r="12" spans="1:11" s="23" customFormat="1" x14ac:dyDescent="0.25">
      <c r="A12" s="19" t="s">
        <v>27</v>
      </c>
      <c r="B12" s="20" t="s">
        <v>28</v>
      </c>
      <c r="C12" s="21">
        <v>13</v>
      </c>
      <c r="D12" s="21">
        <v>219285</v>
      </c>
      <c r="E12" s="22">
        <v>665.09613515000001</v>
      </c>
      <c r="F12" s="22">
        <v>530.96891172999995</v>
      </c>
      <c r="G12" s="22">
        <v>134.12722342000001</v>
      </c>
      <c r="H12" s="22">
        <v>25163.718727430001</v>
      </c>
      <c r="I12" s="22">
        <v>25082.7163822</v>
      </c>
      <c r="J12" s="21">
        <v>2</v>
      </c>
      <c r="K12" s="22">
        <v>0</v>
      </c>
    </row>
    <row r="13" spans="1:11" s="23" customFormat="1" x14ac:dyDescent="0.25">
      <c r="A13" s="19" t="s">
        <v>29</v>
      </c>
      <c r="B13" s="20" t="s">
        <v>30</v>
      </c>
      <c r="C13" s="21">
        <v>13</v>
      </c>
      <c r="D13" s="21">
        <v>103165</v>
      </c>
      <c r="E13" s="22">
        <v>310.3820326</v>
      </c>
      <c r="F13" s="22">
        <v>210.34638043999999</v>
      </c>
      <c r="G13" s="22">
        <v>100.03565216</v>
      </c>
      <c r="H13" s="22">
        <v>11859.044013639999</v>
      </c>
      <c r="I13" s="22">
        <v>11767.79070523</v>
      </c>
      <c r="J13" s="21">
        <v>0</v>
      </c>
      <c r="K13" s="22">
        <v>0</v>
      </c>
    </row>
    <row r="14" spans="1:11" s="23" customFormat="1" x14ac:dyDescent="0.25">
      <c r="A14" s="19" t="s">
        <v>31</v>
      </c>
      <c r="B14" s="20" t="s">
        <v>32</v>
      </c>
      <c r="C14" s="21">
        <v>11</v>
      </c>
      <c r="D14" s="21">
        <v>94353</v>
      </c>
      <c r="E14" s="22">
        <v>874.43264870999997</v>
      </c>
      <c r="F14" s="22">
        <v>792.44603733999998</v>
      </c>
      <c r="G14" s="22">
        <v>81.986611370000006</v>
      </c>
      <c r="H14" s="22">
        <v>20873.892124860002</v>
      </c>
      <c r="I14" s="22">
        <v>20835.25174</v>
      </c>
      <c r="J14" s="21">
        <v>0</v>
      </c>
      <c r="K14" s="22">
        <v>0</v>
      </c>
    </row>
    <row r="15" spans="1:11" s="23" customFormat="1" x14ac:dyDescent="0.25">
      <c r="A15" s="19" t="s">
        <v>33</v>
      </c>
      <c r="B15" s="20" t="s">
        <v>34</v>
      </c>
      <c r="C15" s="21">
        <v>22</v>
      </c>
      <c r="D15" s="21">
        <v>230028</v>
      </c>
      <c r="E15" s="22">
        <v>943.76910243999998</v>
      </c>
      <c r="F15" s="22">
        <v>953.99735949000001</v>
      </c>
      <c r="G15" s="22">
        <v>-10.22825705</v>
      </c>
      <c r="H15" s="22">
        <v>36231.28848032</v>
      </c>
      <c r="I15" s="22">
        <v>35961.974481860001</v>
      </c>
      <c r="J15" s="21">
        <v>0</v>
      </c>
      <c r="K15" s="22">
        <v>0</v>
      </c>
    </row>
    <row r="16" spans="1:11" s="23" customFormat="1" x14ac:dyDescent="0.25">
      <c r="A16" s="19" t="s">
        <v>35</v>
      </c>
      <c r="B16" s="20" t="s">
        <v>36</v>
      </c>
      <c r="C16" s="21">
        <v>21</v>
      </c>
      <c r="D16" s="21">
        <v>534052</v>
      </c>
      <c r="E16" s="22">
        <v>12529.9635385</v>
      </c>
      <c r="F16" s="22">
        <v>9071.5467191900007</v>
      </c>
      <c r="G16" s="22">
        <v>3458.4168193099999</v>
      </c>
      <c r="H16" s="22">
        <v>181953.76370176999</v>
      </c>
      <c r="I16" s="22">
        <v>181608.56058096999</v>
      </c>
      <c r="J16" s="21">
        <v>0</v>
      </c>
      <c r="K16" s="22">
        <v>0</v>
      </c>
    </row>
    <row r="17" spans="1:11" s="23" customFormat="1" x14ac:dyDescent="0.25">
      <c r="A17" s="19" t="s">
        <v>37</v>
      </c>
      <c r="B17" s="20" t="s">
        <v>38</v>
      </c>
      <c r="C17" s="21">
        <v>14</v>
      </c>
      <c r="D17" s="21">
        <v>181652</v>
      </c>
      <c r="E17" s="22">
        <v>71.228380610000002</v>
      </c>
      <c r="F17" s="22">
        <v>372.91809212999999</v>
      </c>
      <c r="G17" s="22">
        <v>-301.68971152</v>
      </c>
      <c r="H17" s="22">
        <v>20485.355010380001</v>
      </c>
      <c r="I17" s="22">
        <v>20475.683910259999</v>
      </c>
      <c r="J17" s="21">
        <v>4</v>
      </c>
      <c r="K17" s="22">
        <v>0</v>
      </c>
    </row>
    <row r="18" spans="1:11" s="23" customFormat="1" x14ac:dyDescent="0.25">
      <c r="A18" s="19" t="s">
        <v>39</v>
      </c>
      <c r="B18" s="20" t="s">
        <v>40</v>
      </c>
      <c r="C18" s="21">
        <v>22</v>
      </c>
      <c r="D18" s="21">
        <v>237042</v>
      </c>
      <c r="E18" s="22">
        <v>2069.1923133800001</v>
      </c>
      <c r="F18" s="22">
        <v>1433.30494587</v>
      </c>
      <c r="G18" s="22">
        <v>635.88736750999999</v>
      </c>
      <c r="H18" s="22">
        <v>80597.862355039993</v>
      </c>
      <c r="I18" s="22">
        <v>79692.997165509994</v>
      </c>
      <c r="J18" s="21">
        <v>0</v>
      </c>
      <c r="K18" s="22">
        <v>0</v>
      </c>
    </row>
    <row r="19" spans="1:11" s="23" customFormat="1" x14ac:dyDescent="0.25">
      <c r="A19" s="19" t="s">
        <v>41</v>
      </c>
      <c r="B19" s="20" t="s">
        <v>42</v>
      </c>
      <c r="C19" s="21">
        <v>22</v>
      </c>
      <c r="D19" s="21">
        <v>223026</v>
      </c>
      <c r="E19" s="22">
        <v>2544.9732879799999</v>
      </c>
      <c r="F19" s="22">
        <v>2970.0229979300002</v>
      </c>
      <c r="G19" s="22">
        <v>-425.04970995000002</v>
      </c>
      <c r="H19" s="22">
        <v>41428.661825590003</v>
      </c>
      <c r="I19" s="22">
        <v>41038.384031380003</v>
      </c>
      <c r="J19" s="21">
        <v>0</v>
      </c>
      <c r="K19" s="22">
        <v>0</v>
      </c>
    </row>
    <row r="20" spans="1:11" s="23" customFormat="1" x14ac:dyDescent="0.25">
      <c r="A20" s="19" t="s">
        <v>43</v>
      </c>
      <c r="B20" s="20" t="s">
        <v>44</v>
      </c>
      <c r="C20" s="21">
        <v>5</v>
      </c>
      <c r="D20" s="21">
        <v>36986</v>
      </c>
      <c r="E20" s="22">
        <v>102.20557955</v>
      </c>
      <c r="F20" s="22">
        <v>140.94136864999999</v>
      </c>
      <c r="G20" s="22">
        <v>-38.735789099999998</v>
      </c>
      <c r="H20" s="22">
        <v>5006.8884865600003</v>
      </c>
      <c r="I20" s="22">
        <v>4972.3251676600003</v>
      </c>
      <c r="J20" s="21">
        <v>0</v>
      </c>
      <c r="K20" s="22">
        <v>0</v>
      </c>
    </row>
    <row r="21" spans="1:11" s="23" customFormat="1" x14ac:dyDescent="0.25">
      <c r="A21" s="19" t="s">
        <v>45</v>
      </c>
      <c r="B21" s="20" t="s">
        <v>46</v>
      </c>
      <c r="C21" s="21">
        <v>12</v>
      </c>
      <c r="D21" s="21">
        <v>197464</v>
      </c>
      <c r="E21" s="22">
        <v>2171.3677027499998</v>
      </c>
      <c r="F21" s="22">
        <v>1600.9595605300001</v>
      </c>
      <c r="G21" s="22">
        <v>570.40814221999995</v>
      </c>
      <c r="H21" s="22">
        <v>50979.751029179999</v>
      </c>
      <c r="I21" s="22">
        <v>50844.966190530002</v>
      </c>
      <c r="J21" s="21">
        <v>0</v>
      </c>
      <c r="K21" s="22">
        <v>0</v>
      </c>
    </row>
    <row r="22" spans="1:11" ht="30" x14ac:dyDescent="0.25">
      <c r="A22" s="7" t="s">
        <v>47</v>
      </c>
      <c r="B22" s="18" t="s">
        <v>48</v>
      </c>
      <c r="C22" s="14">
        <f>SUM($C$6:$C$21)</f>
        <v>322</v>
      </c>
      <c r="D22" s="14">
        <f>SUM($D$6:$D$21)</f>
        <v>7036533</v>
      </c>
      <c r="E22" s="10">
        <f>SUM($E$6:$E$21)</f>
        <v>1137379.1313809301</v>
      </c>
      <c r="F22" s="10">
        <f>SUM($F$6:$F$21)</f>
        <v>918242.86572220991</v>
      </c>
      <c r="G22" s="10">
        <f>SUM($G$6:$G$21)</f>
        <v>219136.26565871996</v>
      </c>
      <c r="H22" s="10">
        <f>SUM($H$6:$H$21)</f>
        <v>1757215.73451108</v>
      </c>
      <c r="I22" s="10">
        <f>SUM($I$6:$I$21)</f>
        <v>1794695.2178333099</v>
      </c>
      <c r="J22" s="14">
        <f>SUM($J$6:$J$21)</f>
        <v>7</v>
      </c>
      <c r="K22" s="10">
        <f>SUM($K$6:$K$21)</f>
        <v>0</v>
      </c>
    </row>
    <row r="23" spans="1:11" x14ac:dyDescent="0.25">
      <c r="A23" s="4"/>
      <c r="B23" s="6" t="s">
        <v>47</v>
      </c>
      <c r="C23" s="15"/>
      <c r="D23" s="15"/>
      <c r="E23" s="11"/>
      <c r="F23" s="11"/>
      <c r="G23" s="11"/>
      <c r="H23" s="11"/>
      <c r="I23" s="11"/>
      <c r="J23" s="15"/>
      <c r="K23" s="11"/>
    </row>
    <row r="24" spans="1:11" ht="15.75" x14ac:dyDescent="0.25">
      <c r="A24" s="2" t="s">
        <v>49</v>
      </c>
      <c r="B24" s="3" t="s">
        <v>50</v>
      </c>
      <c r="C24" s="15"/>
      <c r="D24" s="15"/>
      <c r="E24" s="11"/>
      <c r="F24" s="11"/>
      <c r="G24" s="11"/>
      <c r="H24" s="11"/>
      <c r="I24" s="11"/>
      <c r="J24" s="15"/>
      <c r="K24" s="11"/>
    </row>
    <row r="25" spans="1:11" s="23" customFormat="1" x14ac:dyDescent="0.25">
      <c r="A25" s="19" t="s">
        <v>15</v>
      </c>
      <c r="B25" s="20" t="s">
        <v>51</v>
      </c>
      <c r="C25" s="21">
        <v>30</v>
      </c>
      <c r="D25" s="21">
        <v>9635087</v>
      </c>
      <c r="E25" s="22">
        <v>4377.9626120100002</v>
      </c>
      <c r="F25" s="22">
        <v>1826.25458725</v>
      </c>
      <c r="G25" s="22">
        <v>2551.7080247600002</v>
      </c>
      <c r="H25" s="22">
        <v>183132.80950847999</v>
      </c>
      <c r="I25" s="22">
        <v>177702.64316186</v>
      </c>
      <c r="J25" s="21">
        <v>0</v>
      </c>
      <c r="K25" s="22">
        <v>0</v>
      </c>
    </row>
    <row r="26" spans="1:11" s="23" customFormat="1" x14ac:dyDescent="0.25">
      <c r="A26" s="19" t="s">
        <v>17</v>
      </c>
      <c r="B26" s="20" t="s">
        <v>52</v>
      </c>
      <c r="C26" s="21">
        <v>33</v>
      </c>
      <c r="D26" s="21">
        <v>16090916</v>
      </c>
      <c r="E26" s="22">
        <v>5891.4497738</v>
      </c>
      <c r="F26" s="22">
        <v>3219.9861349500002</v>
      </c>
      <c r="G26" s="22">
        <v>2671.4636388499998</v>
      </c>
      <c r="H26" s="22">
        <v>374519.71010755998</v>
      </c>
      <c r="I26" s="22">
        <v>361853.45959419</v>
      </c>
      <c r="J26" s="21">
        <v>0</v>
      </c>
      <c r="K26" s="22">
        <v>0</v>
      </c>
    </row>
    <row r="27" spans="1:11" s="23" customFormat="1" x14ac:dyDescent="0.25">
      <c r="A27" s="19" t="s">
        <v>19</v>
      </c>
      <c r="B27" s="20" t="s">
        <v>53</v>
      </c>
      <c r="C27" s="21">
        <v>31</v>
      </c>
      <c r="D27" s="21">
        <v>11957644</v>
      </c>
      <c r="E27" s="22">
        <v>5485.4327591600004</v>
      </c>
      <c r="F27" s="22">
        <v>2933.3765659999999</v>
      </c>
      <c r="G27" s="22">
        <v>2552.05619316</v>
      </c>
      <c r="H27" s="22">
        <v>273258.42166549002</v>
      </c>
      <c r="I27" s="22">
        <v>265202.48406459001</v>
      </c>
      <c r="J27" s="21">
        <v>0</v>
      </c>
      <c r="K27" s="22">
        <v>0</v>
      </c>
    </row>
    <row r="28" spans="1:11" s="23" customFormat="1" x14ac:dyDescent="0.25">
      <c r="A28" s="19" t="s">
        <v>21</v>
      </c>
      <c r="B28" s="20" t="s">
        <v>54</v>
      </c>
      <c r="C28" s="21">
        <v>30</v>
      </c>
      <c r="D28" s="21">
        <v>21310959</v>
      </c>
      <c r="E28" s="22">
        <v>6748.9694071900003</v>
      </c>
      <c r="F28" s="22">
        <v>3434.9938818800001</v>
      </c>
      <c r="G28" s="22">
        <v>3313.9755253100002</v>
      </c>
      <c r="H28" s="22">
        <v>383083.71355494001</v>
      </c>
      <c r="I28" s="22">
        <v>370097.35101233999</v>
      </c>
      <c r="J28" s="21">
        <v>0</v>
      </c>
      <c r="K28" s="22">
        <v>0</v>
      </c>
    </row>
    <row r="29" spans="1:11" s="23" customFormat="1" x14ac:dyDescent="0.25">
      <c r="A29" s="19" t="s">
        <v>23</v>
      </c>
      <c r="B29" s="20" t="s">
        <v>55</v>
      </c>
      <c r="C29" s="21">
        <v>30</v>
      </c>
      <c r="D29" s="21">
        <v>25141474</v>
      </c>
      <c r="E29" s="22">
        <v>7017.9000491899997</v>
      </c>
      <c r="F29" s="22">
        <v>3017.9473179500001</v>
      </c>
      <c r="G29" s="22">
        <v>3999.95273124</v>
      </c>
      <c r="H29" s="22">
        <v>307168.10748578003</v>
      </c>
      <c r="I29" s="22">
        <v>302451.85784692998</v>
      </c>
      <c r="J29" s="21">
        <v>0</v>
      </c>
      <c r="K29" s="22">
        <v>0</v>
      </c>
    </row>
    <row r="30" spans="1:11" s="23" customFormat="1" x14ac:dyDescent="0.25">
      <c r="A30" s="19" t="s">
        <v>25</v>
      </c>
      <c r="B30" s="20" t="s">
        <v>56</v>
      </c>
      <c r="C30" s="21">
        <v>10</v>
      </c>
      <c r="D30" s="21">
        <v>1200423</v>
      </c>
      <c r="E30" s="22">
        <v>374.6097972</v>
      </c>
      <c r="F30" s="22">
        <v>323.14180957000002</v>
      </c>
      <c r="G30" s="22">
        <v>51.467987630000003</v>
      </c>
      <c r="H30" s="22">
        <v>31332.911870340002</v>
      </c>
      <c r="I30" s="22">
        <v>30501.594969739999</v>
      </c>
      <c r="J30" s="21">
        <v>0</v>
      </c>
      <c r="K30" s="22">
        <v>0</v>
      </c>
    </row>
    <row r="31" spans="1:11" s="23" customFormat="1" x14ac:dyDescent="0.25">
      <c r="A31" s="19" t="s">
        <v>27</v>
      </c>
      <c r="B31" s="20" t="s">
        <v>57</v>
      </c>
      <c r="C31" s="21">
        <v>24</v>
      </c>
      <c r="D31" s="21">
        <v>8307959</v>
      </c>
      <c r="E31" s="22">
        <v>2713.7137660200001</v>
      </c>
      <c r="F31" s="22">
        <v>1640.5000126</v>
      </c>
      <c r="G31" s="22">
        <v>1073.2137534200001</v>
      </c>
      <c r="H31" s="22">
        <v>190856.60220347001</v>
      </c>
      <c r="I31" s="22">
        <v>184757.14555628001</v>
      </c>
      <c r="J31" s="21">
        <v>0</v>
      </c>
      <c r="K31" s="22">
        <v>0</v>
      </c>
    </row>
    <row r="32" spans="1:11" s="23" customFormat="1" x14ac:dyDescent="0.25">
      <c r="A32" s="19" t="s">
        <v>29</v>
      </c>
      <c r="B32" s="20" t="s">
        <v>58</v>
      </c>
      <c r="C32" s="21">
        <v>28</v>
      </c>
      <c r="D32" s="21">
        <v>5233413</v>
      </c>
      <c r="E32" s="22">
        <v>2409.0274406600001</v>
      </c>
      <c r="F32" s="22">
        <v>1524.26992064</v>
      </c>
      <c r="G32" s="22">
        <v>884.75752002000002</v>
      </c>
      <c r="H32" s="22">
        <v>150223.04519614001</v>
      </c>
      <c r="I32" s="22">
        <v>145808.93101857</v>
      </c>
      <c r="J32" s="21">
        <v>0</v>
      </c>
      <c r="K32" s="22">
        <v>0</v>
      </c>
    </row>
    <row r="33" spans="1:11" s="23" customFormat="1" x14ac:dyDescent="0.25">
      <c r="A33" s="19" t="s">
        <v>31</v>
      </c>
      <c r="B33" s="20" t="s">
        <v>59</v>
      </c>
      <c r="C33" s="21">
        <v>213</v>
      </c>
      <c r="D33" s="21">
        <v>30895904</v>
      </c>
      <c r="E33" s="22">
        <v>10060.0673804</v>
      </c>
      <c r="F33" s="22">
        <v>8059.1215501099996</v>
      </c>
      <c r="G33" s="22">
        <v>2000.94583029</v>
      </c>
      <c r="H33" s="22">
        <v>470339.04291386</v>
      </c>
      <c r="I33" s="22">
        <v>457166.11956761999</v>
      </c>
      <c r="J33" s="21">
        <v>0</v>
      </c>
      <c r="K33" s="22">
        <v>0</v>
      </c>
    </row>
    <row r="34" spans="1:11" s="23" customFormat="1" x14ac:dyDescent="0.25">
      <c r="A34" s="19" t="s">
        <v>33</v>
      </c>
      <c r="B34" s="20" t="s">
        <v>60</v>
      </c>
      <c r="C34" s="21">
        <v>43</v>
      </c>
      <c r="D34" s="21">
        <v>16974967</v>
      </c>
      <c r="E34" s="22">
        <v>1642.78456575</v>
      </c>
      <c r="F34" s="22">
        <v>2014.7841411300001</v>
      </c>
      <c r="G34" s="22">
        <v>-371.99957538000001</v>
      </c>
      <c r="H34" s="22">
        <v>239050.61797095</v>
      </c>
      <c r="I34" s="22">
        <v>232312.33257763999</v>
      </c>
      <c r="J34" s="21">
        <v>0</v>
      </c>
      <c r="K34" s="22">
        <v>0</v>
      </c>
    </row>
    <row r="35" spans="1:11" s="23" customFormat="1" x14ac:dyDescent="0.25">
      <c r="A35" s="19" t="s">
        <v>35</v>
      </c>
      <c r="B35" s="20" t="s">
        <v>61</v>
      </c>
      <c r="C35" s="21">
        <v>39</v>
      </c>
      <c r="D35" s="21">
        <v>18209314</v>
      </c>
      <c r="E35" s="22">
        <v>10026.302537359999</v>
      </c>
      <c r="F35" s="22">
        <v>4484.5884410299996</v>
      </c>
      <c r="G35" s="22">
        <v>5541.7140963299998</v>
      </c>
      <c r="H35" s="22">
        <v>454667.90722698002</v>
      </c>
      <c r="I35" s="22">
        <v>440289.91115334001</v>
      </c>
      <c r="J35" s="21">
        <v>0</v>
      </c>
      <c r="K35" s="22">
        <v>0</v>
      </c>
    </row>
    <row r="36" spans="1:11" x14ac:dyDescent="0.25">
      <c r="A36" s="7" t="s">
        <v>47</v>
      </c>
      <c r="B36" s="7" t="s">
        <v>62</v>
      </c>
      <c r="C36" s="14">
        <f>SUM($C$25:$C$35)</f>
        <v>511</v>
      </c>
      <c r="D36" s="14">
        <f>SUM($D$25:$D$35)</f>
        <v>164958060</v>
      </c>
      <c r="E36" s="10">
        <f>SUM($E$25:$E$35)</f>
        <v>56748.220088739996</v>
      </c>
      <c r="F36" s="10">
        <f>SUM($F$25:$F$35)</f>
        <v>32478.964363109993</v>
      </c>
      <c r="G36" s="10">
        <f>SUM($G$25:$G$35)</f>
        <v>24269.255725629999</v>
      </c>
      <c r="H36" s="10">
        <f>SUM($H$25:$H$35)</f>
        <v>3057632.8897039904</v>
      </c>
      <c r="I36" s="10">
        <f>SUM($I$25:$I$35)</f>
        <v>2968143.8305230998</v>
      </c>
      <c r="J36" s="14">
        <f>SUM($J$25:$J$35)</f>
        <v>0</v>
      </c>
      <c r="K36" s="10">
        <f>SUM($K$25:$K$35)</f>
        <v>0</v>
      </c>
    </row>
    <row r="37" spans="1:11" x14ac:dyDescent="0.25">
      <c r="A37" s="4"/>
      <c r="B37" s="6" t="s">
        <v>47</v>
      </c>
      <c r="C37" s="15"/>
      <c r="D37" s="15"/>
      <c r="E37" s="11"/>
      <c r="F37" s="11"/>
      <c r="G37" s="11"/>
      <c r="H37" s="11"/>
      <c r="I37" s="11"/>
      <c r="J37" s="15"/>
      <c r="K37" s="11"/>
    </row>
    <row r="38" spans="1:11" ht="15.75" x14ac:dyDescent="0.25">
      <c r="A38" s="2" t="s">
        <v>63</v>
      </c>
      <c r="B38" s="3" t="s">
        <v>64</v>
      </c>
      <c r="C38" s="15"/>
      <c r="D38" s="15"/>
      <c r="E38" s="11"/>
      <c r="F38" s="11"/>
      <c r="G38" s="11"/>
      <c r="H38" s="11"/>
      <c r="I38" s="11"/>
      <c r="J38" s="15"/>
      <c r="K38" s="11"/>
    </row>
    <row r="39" spans="1:11" s="23" customFormat="1" x14ac:dyDescent="0.25">
      <c r="A39" s="19" t="s">
        <v>15</v>
      </c>
      <c r="B39" s="20" t="s">
        <v>65</v>
      </c>
      <c r="C39" s="21">
        <v>18</v>
      </c>
      <c r="D39" s="21">
        <v>550659</v>
      </c>
      <c r="E39" s="22">
        <v>311.47520924000003</v>
      </c>
      <c r="F39" s="22">
        <v>547.87967493999997</v>
      </c>
      <c r="G39" s="22">
        <v>-236.4044657</v>
      </c>
      <c r="H39" s="22">
        <v>28359.40550768</v>
      </c>
      <c r="I39" s="22">
        <v>28180.96931756</v>
      </c>
      <c r="J39" s="21">
        <v>1</v>
      </c>
      <c r="K39" s="22">
        <v>0</v>
      </c>
    </row>
    <row r="40" spans="1:11" s="23" customFormat="1" x14ac:dyDescent="0.25">
      <c r="A40" s="19" t="s">
        <v>17</v>
      </c>
      <c r="B40" s="20" t="s">
        <v>66</v>
      </c>
      <c r="C40" s="21">
        <v>31</v>
      </c>
      <c r="D40" s="21">
        <v>5786464</v>
      </c>
      <c r="E40" s="22">
        <v>2442.8368727000002</v>
      </c>
      <c r="F40" s="22">
        <v>2594.3096652300001</v>
      </c>
      <c r="G40" s="22">
        <v>-151.47279252999999</v>
      </c>
      <c r="H40" s="22">
        <v>226008.03756942</v>
      </c>
      <c r="I40" s="22">
        <v>221668.36015423</v>
      </c>
      <c r="J40" s="21">
        <v>1</v>
      </c>
      <c r="K40" s="22">
        <v>0</v>
      </c>
    </row>
    <row r="41" spans="1:11" s="23" customFormat="1" x14ac:dyDescent="0.25">
      <c r="A41" s="19" t="s">
        <v>19</v>
      </c>
      <c r="B41" s="20" t="s">
        <v>67</v>
      </c>
      <c r="C41" s="21">
        <v>35</v>
      </c>
      <c r="D41" s="21">
        <v>5252235</v>
      </c>
      <c r="E41" s="22">
        <v>4010.2015198600002</v>
      </c>
      <c r="F41" s="22">
        <v>3128.9677109300001</v>
      </c>
      <c r="G41" s="22">
        <v>881.23380893000001</v>
      </c>
      <c r="H41" s="22">
        <v>292549.94761397003</v>
      </c>
      <c r="I41" s="22">
        <v>286751.76132995001</v>
      </c>
      <c r="J41" s="21">
        <v>0</v>
      </c>
      <c r="K41" s="22">
        <v>0</v>
      </c>
    </row>
    <row r="42" spans="1:11" s="23" customFormat="1" x14ac:dyDescent="0.25">
      <c r="A42" s="19" t="s">
        <v>21</v>
      </c>
      <c r="B42" s="20" t="s">
        <v>68</v>
      </c>
      <c r="C42" s="21">
        <v>28</v>
      </c>
      <c r="D42" s="21">
        <v>3121223</v>
      </c>
      <c r="E42" s="22">
        <v>3583.91262654</v>
      </c>
      <c r="F42" s="22">
        <v>1478.1664463100001</v>
      </c>
      <c r="G42" s="22">
        <v>2105.7461802299999</v>
      </c>
      <c r="H42" s="22">
        <v>113009.40886162</v>
      </c>
      <c r="I42" s="22">
        <v>118248.56153799</v>
      </c>
      <c r="J42" s="21">
        <v>0</v>
      </c>
      <c r="K42" s="22">
        <v>0</v>
      </c>
    </row>
    <row r="43" spans="1:11" s="23" customFormat="1" x14ac:dyDescent="0.25">
      <c r="A43" s="19" t="s">
        <v>23</v>
      </c>
      <c r="B43" s="20" t="s">
        <v>69</v>
      </c>
      <c r="C43" s="21">
        <v>32</v>
      </c>
      <c r="D43" s="21">
        <v>613752</v>
      </c>
      <c r="E43" s="22">
        <v>27058.80171607</v>
      </c>
      <c r="F43" s="22">
        <v>15268.43223004</v>
      </c>
      <c r="G43" s="22">
        <v>11790.36948603</v>
      </c>
      <c r="H43" s="22">
        <v>213013.57701301001</v>
      </c>
      <c r="I43" s="22">
        <v>254278.6415878</v>
      </c>
      <c r="J43" s="21">
        <v>0</v>
      </c>
      <c r="K43" s="22">
        <v>0</v>
      </c>
    </row>
    <row r="44" spans="1:11" s="23" customFormat="1" x14ac:dyDescent="0.25">
      <c r="A44" s="19" t="s">
        <v>25</v>
      </c>
      <c r="B44" s="20" t="s">
        <v>70</v>
      </c>
      <c r="C44" s="21">
        <v>23</v>
      </c>
      <c r="D44" s="21">
        <v>480108</v>
      </c>
      <c r="E44" s="22">
        <v>1438.9389822999999</v>
      </c>
      <c r="F44" s="22">
        <v>1580.86250617</v>
      </c>
      <c r="G44" s="22">
        <v>-141.92352387</v>
      </c>
      <c r="H44" s="22">
        <v>41880.940118990002</v>
      </c>
      <c r="I44" s="22">
        <v>43776.74204764</v>
      </c>
      <c r="J44" s="21">
        <v>1</v>
      </c>
      <c r="K44" s="22">
        <v>0</v>
      </c>
    </row>
    <row r="45" spans="1:11" x14ac:dyDescent="0.25">
      <c r="A45" s="7" t="s">
        <v>47</v>
      </c>
      <c r="B45" s="7" t="s">
        <v>71</v>
      </c>
      <c r="C45" s="14">
        <f>SUM($C$39:$C$44)</f>
        <v>167</v>
      </c>
      <c r="D45" s="14">
        <f>SUM($D$39:$D$44)</f>
        <v>15804441</v>
      </c>
      <c r="E45" s="10">
        <f>SUM($E$39:$E$44)</f>
        <v>38846.166926710001</v>
      </c>
      <c r="F45" s="10">
        <f>SUM($F$39:$F$44)</f>
        <v>24598.61823362</v>
      </c>
      <c r="G45" s="10">
        <f>SUM($G$39:$G$44)</f>
        <v>14247.548693089999</v>
      </c>
      <c r="H45" s="10">
        <f>SUM($H$39:$H$44)</f>
        <v>914821.31668469007</v>
      </c>
      <c r="I45" s="10">
        <f>SUM($I$39:$I$44)</f>
        <v>952905.03597517009</v>
      </c>
      <c r="J45" s="14">
        <f>SUM($J$39:$J$44)</f>
        <v>3</v>
      </c>
      <c r="K45" s="10">
        <f>SUM($K$39:$K$44)</f>
        <v>0</v>
      </c>
    </row>
    <row r="46" spans="1:11" x14ac:dyDescent="0.25">
      <c r="A46" s="4"/>
      <c r="B46" s="6" t="s">
        <v>47</v>
      </c>
      <c r="C46" s="15"/>
      <c r="D46" s="15"/>
      <c r="E46" s="11"/>
      <c r="F46" s="11"/>
      <c r="G46" s="11"/>
      <c r="H46" s="11"/>
      <c r="I46" s="11"/>
      <c r="J46" s="15"/>
      <c r="K46" s="11"/>
    </row>
    <row r="47" spans="1:11" ht="15.75" x14ac:dyDescent="0.25">
      <c r="A47" s="2" t="s">
        <v>72</v>
      </c>
      <c r="B47" s="3" t="s">
        <v>73</v>
      </c>
      <c r="C47" s="15"/>
      <c r="D47" s="15"/>
      <c r="E47" s="11"/>
      <c r="F47" s="11"/>
      <c r="G47" s="11"/>
      <c r="H47" s="11"/>
      <c r="I47" s="11"/>
      <c r="J47" s="15"/>
      <c r="K47" s="11"/>
    </row>
    <row r="48" spans="1:11" s="23" customFormat="1" x14ac:dyDescent="0.25">
      <c r="A48" s="19" t="s">
        <v>15</v>
      </c>
      <c r="B48" s="20" t="s">
        <v>74</v>
      </c>
      <c r="C48" s="21">
        <v>29</v>
      </c>
      <c r="D48" s="21">
        <v>2999887</v>
      </c>
      <c r="E48" s="22">
        <v>254.96061386</v>
      </c>
      <c r="F48" s="22">
        <v>178.95675274000001</v>
      </c>
      <c r="G48" s="22">
        <v>76.003861119999996</v>
      </c>
      <c r="H48" s="22">
        <v>29996.207423799999</v>
      </c>
      <c r="I48" s="22">
        <v>29245.262297900001</v>
      </c>
      <c r="J48" s="21">
        <v>0</v>
      </c>
      <c r="K48" s="22">
        <v>0</v>
      </c>
    </row>
    <row r="49" spans="1:11" s="23" customFormat="1" x14ac:dyDescent="0.25">
      <c r="A49" s="19" t="s">
        <v>17</v>
      </c>
      <c r="B49" s="20" t="s">
        <v>75</v>
      </c>
      <c r="C49" s="21">
        <v>12</v>
      </c>
      <c r="D49" s="21">
        <v>3084694</v>
      </c>
      <c r="E49" s="22">
        <v>188.06747709999999</v>
      </c>
      <c r="F49" s="22">
        <v>58.173800929999999</v>
      </c>
      <c r="G49" s="22">
        <v>129.89367616999999</v>
      </c>
      <c r="H49" s="22">
        <v>22686.102441570001</v>
      </c>
      <c r="I49" s="22">
        <v>22235.049251190001</v>
      </c>
      <c r="J49" s="21">
        <v>0</v>
      </c>
      <c r="K49" s="22">
        <v>0</v>
      </c>
    </row>
    <row r="50" spans="1:11" x14ac:dyDescent="0.25">
      <c r="A50" s="7" t="s">
        <v>47</v>
      </c>
      <c r="B50" s="7" t="s">
        <v>76</v>
      </c>
      <c r="C50" s="14">
        <f>SUM($C$48:$C$49)</f>
        <v>41</v>
      </c>
      <c r="D50" s="14">
        <f>SUM($D$48:$D$49)</f>
        <v>6084581</v>
      </c>
      <c r="E50" s="10">
        <f>SUM($E$48:$E$49)</f>
        <v>443.02809095999999</v>
      </c>
      <c r="F50" s="10">
        <f>SUM($F$48:$F$49)</f>
        <v>237.13055367000001</v>
      </c>
      <c r="G50" s="10">
        <f>SUM($G$48:$G$49)</f>
        <v>205.89753729</v>
      </c>
      <c r="H50" s="10">
        <f>SUM($H$48:$H$49)</f>
        <v>52682.30986537</v>
      </c>
      <c r="I50" s="10">
        <f>SUM($I$48:$I$49)</f>
        <v>51480.311549090002</v>
      </c>
      <c r="J50" s="14">
        <f>SUM($J$48:$J$49)</f>
        <v>0</v>
      </c>
      <c r="K50" s="10">
        <f>SUM($K$48:$K$49)</f>
        <v>0</v>
      </c>
    </row>
    <row r="51" spans="1:11" x14ac:dyDescent="0.25">
      <c r="A51" s="4"/>
      <c r="B51" s="6" t="s">
        <v>47</v>
      </c>
      <c r="C51" s="15"/>
      <c r="D51" s="15"/>
      <c r="E51" s="11"/>
      <c r="F51" s="11"/>
      <c r="G51" s="11"/>
      <c r="H51" s="11"/>
      <c r="I51" s="11"/>
      <c r="J51" s="15"/>
      <c r="K51" s="11"/>
    </row>
    <row r="52" spans="1:11" ht="15.75" x14ac:dyDescent="0.25">
      <c r="A52" s="2" t="s">
        <v>77</v>
      </c>
      <c r="B52" s="3" t="s">
        <v>78</v>
      </c>
      <c r="C52" s="15"/>
      <c r="D52" s="15"/>
      <c r="E52" s="11"/>
      <c r="F52" s="11"/>
      <c r="G52" s="11"/>
      <c r="H52" s="11"/>
      <c r="I52" s="11"/>
      <c r="J52" s="15"/>
      <c r="K52" s="11"/>
    </row>
    <row r="53" spans="1:11" s="23" customFormat="1" x14ac:dyDescent="0.25">
      <c r="A53" s="19" t="s">
        <v>15</v>
      </c>
      <c r="B53" s="20" t="s">
        <v>79</v>
      </c>
      <c r="C53" s="21">
        <v>309</v>
      </c>
      <c r="D53" s="21">
        <v>13142219</v>
      </c>
      <c r="E53" s="22">
        <v>8880.9252184600009</v>
      </c>
      <c r="F53" s="22">
        <v>7325.4866885299998</v>
      </c>
      <c r="G53" s="22">
        <v>1555.43852993</v>
      </c>
      <c r="H53" s="22">
        <v>292205.90642051998</v>
      </c>
      <c r="I53" s="22">
        <v>286063.23617967003</v>
      </c>
      <c r="J53" s="21">
        <v>0</v>
      </c>
      <c r="K53" s="22">
        <v>0</v>
      </c>
    </row>
    <row r="54" spans="1:11" s="23" customFormat="1" x14ac:dyDescent="0.25">
      <c r="A54" s="19" t="s">
        <v>17</v>
      </c>
      <c r="B54" s="20" t="s">
        <v>80</v>
      </c>
      <c r="C54" s="21">
        <v>20</v>
      </c>
      <c r="D54" s="21">
        <v>7144848</v>
      </c>
      <c r="E54" s="22">
        <v>1663.2590498</v>
      </c>
      <c r="F54" s="22">
        <v>1669.0787759</v>
      </c>
      <c r="G54" s="22">
        <v>-5.8197261000000298</v>
      </c>
      <c r="H54" s="22">
        <v>61422.194645260002</v>
      </c>
      <c r="I54" s="22">
        <v>60631.367013739997</v>
      </c>
      <c r="J54" s="21">
        <v>0</v>
      </c>
      <c r="K54" s="22">
        <v>0</v>
      </c>
    </row>
    <row r="55" spans="1:11" s="23" customFormat="1" x14ac:dyDescent="0.25">
      <c r="A55" s="19" t="s">
        <v>19</v>
      </c>
      <c r="B55" s="20" t="s">
        <v>81</v>
      </c>
      <c r="C55" s="21">
        <v>233</v>
      </c>
      <c r="D55" s="21">
        <v>20228722</v>
      </c>
      <c r="E55" s="22">
        <v>32840.787521339997</v>
      </c>
      <c r="F55" s="22">
        <v>13784.128729919999</v>
      </c>
      <c r="G55" s="22">
        <v>19056.658791419999</v>
      </c>
      <c r="H55" s="22">
        <v>813120.65283899999</v>
      </c>
      <c r="I55" s="22">
        <v>785026.31034009997</v>
      </c>
      <c r="J55" s="21">
        <v>0</v>
      </c>
      <c r="K55" s="22">
        <v>0</v>
      </c>
    </row>
    <row r="56" spans="1:11" s="23" customFormat="1" x14ac:dyDescent="0.25">
      <c r="A56" s="19" t="s">
        <v>21</v>
      </c>
      <c r="B56" s="20" t="s">
        <v>82</v>
      </c>
      <c r="C56" s="21">
        <v>53</v>
      </c>
      <c r="D56" s="21">
        <v>1382180</v>
      </c>
      <c r="E56" s="22">
        <v>334.90833284000001</v>
      </c>
      <c r="F56" s="22">
        <v>711.73127900999998</v>
      </c>
      <c r="G56" s="22">
        <v>-376.82294617000002</v>
      </c>
      <c r="H56" s="22">
        <v>24836.170970250001</v>
      </c>
      <c r="I56" s="22">
        <v>24101.524828819998</v>
      </c>
      <c r="J56" s="21">
        <v>0</v>
      </c>
      <c r="K56" s="22">
        <v>0</v>
      </c>
    </row>
    <row r="57" spans="1:11" x14ac:dyDescent="0.25">
      <c r="A57" s="7" t="s">
        <v>47</v>
      </c>
      <c r="B57" s="7" t="s">
        <v>83</v>
      </c>
      <c r="C57" s="14">
        <f>SUM($C$53:$C$56)</f>
        <v>615</v>
      </c>
      <c r="D57" s="14">
        <f>SUM($D$53:$D$56)</f>
        <v>41897969</v>
      </c>
      <c r="E57" s="10">
        <f>SUM($E$53:$E$56)</f>
        <v>43719.880122439994</v>
      </c>
      <c r="F57" s="10">
        <f>SUM($F$53:$F$56)</f>
        <v>23490.425473359999</v>
      </c>
      <c r="G57" s="10">
        <f>SUM($G$53:$G$56)</f>
        <v>20229.454649079998</v>
      </c>
      <c r="H57" s="10">
        <f>SUM($H$53:$H$56)</f>
        <v>1191584.9248750298</v>
      </c>
      <c r="I57" s="10">
        <f>SUM($I$53:$I$56)</f>
        <v>1155822.43836233</v>
      </c>
      <c r="J57" s="14">
        <f>SUM($J$53:$J$56)</f>
        <v>0</v>
      </c>
      <c r="K57" s="10">
        <f>SUM($K$53:$K$56)</f>
        <v>0</v>
      </c>
    </row>
    <row r="58" spans="1:11" x14ac:dyDescent="0.25">
      <c r="A58" s="4"/>
      <c r="B58" s="6" t="s">
        <v>47</v>
      </c>
      <c r="C58" s="15"/>
      <c r="D58" s="15"/>
      <c r="E58" s="11"/>
      <c r="F58" s="11"/>
      <c r="G58" s="11"/>
      <c r="H58" s="11"/>
      <c r="I58" s="11"/>
      <c r="J58" s="15"/>
      <c r="K58" s="11"/>
    </row>
    <row r="59" spans="1:11" x14ac:dyDescent="0.25">
      <c r="A59" s="8" t="s">
        <v>47</v>
      </c>
      <c r="B59" s="8" t="s">
        <v>84</v>
      </c>
      <c r="C59" s="16">
        <f>SUM($C$6:$C$21) + SUM($C$25:$C$35) + SUM($C$39:$C$44) + SUM($C$48:$C$49) + SUM($C$53:$C$56)</f>
        <v>1656</v>
      </c>
      <c r="D59" s="16">
        <f>SUM($D$6:$D$21) + SUM($D$25:$D$35) + SUM($D$39:$D$44) + SUM($D$48:$D$49) + SUM($D$53:$D$56)</f>
        <v>235781584</v>
      </c>
      <c r="E59" s="12">
        <f>SUM($E$6:$E$21) + SUM($E$25:$E$35) + SUM($E$39:$E$44) + SUM($E$48:$E$49) + SUM($E$53:$E$56)</f>
        <v>1277136.4266097799</v>
      </c>
      <c r="F59" s="12">
        <f>SUM($F$6:$F$21) + SUM($F$25:$F$35) + SUM($F$39:$F$44) + SUM($F$48:$F$49) + SUM($F$53:$F$56)</f>
        <v>999048.00434596988</v>
      </c>
      <c r="G59" s="12">
        <f>SUM($G$6:$G$21) + SUM($G$25:$G$35) + SUM($G$39:$G$44) + SUM($G$48:$G$49) + SUM($G$53:$G$56)</f>
        <v>278088.42226380995</v>
      </c>
      <c r="H59" s="12">
        <f>SUM($H$6:$H$21) + SUM($H$25:$H$35) + SUM($H$39:$H$44) + SUM($H$48:$H$49) + SUM($H$53:$H$56)</f>
        <v>6973937.1756401602</v>
      </c>
      <c r="I59" s="12">
        <f>SUM($I$6:$I$21) + SUM($I$25:$I$35) + SUM($I$39:$I$44) + SUM($I$48:$I$49) + SUM($I$53:$I$56)</f>
        <v>6923046.8342430005</v>
      </c>
      <c r="J59" s="16">
        <f>SUM($J$6:$J$21) + SUM($J$25:$J$35) + SUM($J$39:$J$44) + SUM($J$48:$J$49) + SUM($J$53:$J$56)</f>
        <v>10</v>
      </c>
      <c r="K59" s="12">
        <f>SUM($K$6:$K$21) + SUM($K$25:$K$35) + SUM($K$39:$K$44) + SUM($K$48:$K$49) + SUM($K$53:$K$56)</f>
        <v>0</v>
      </c>
    </row>
    <row r="60" spans="1:11" x14ac:dyDescent="0.25">
      <c r="A60" s="4"/>
      <c r="B60" s="6" t="s">
        <v>47</v>
      </c>
      <c r="C60" s="15"/>
      <c r="D60" s="15"/>
      <c r="E60" s="11"/>
      <c r="F60" s="11"/>
      <c r="G60" s="11"/>
      <c r="H60" s="11"/>
      <c r="I60" s="11"/>
      <c r="J60" s="15"/>
      <c r="K60" s="11"/>
    </row>
    <row r="61" spans="1:11" ht="15.75" x14ac:dyDescent="0.25">
      <c r="A61" s="2" t="s">
        <v>85</v>
      </c>
      <c r="B61" s="3" t="s">
        <v>86</v>
      </c>
      <c r="C61" s="15"/>
      <c r="D61" s="15"/>
      <c r="E61" s="11"/>
      <c r="F61" s="11"/>
      <c r="G61" s="11"/>
      <c r="H61" s="11"/>
      <c r="I61" s="11"/>
      <c r="J61" s="15"/>
      <c r="K61" s="11"/>
    </row>
    <row r="62" spans="1:11" ht="15.75" x14ac:dyDescent="0.25">
      <c r="A62" s="2" t="s">
        <v>13</v>
      </c>
      <c r="B62" s="3" t="s">
        <v>14</v>
      </c>
      <c r="C62" s="15"/>
      <c r="D62" s="15"/>
      <c r="E62" s="11"/>
      <c r="F62" s="11"/>
      <c r="G62" s="11"/>
      <c r="H62" s="11"/>
      <c r="I62" s="11"/>
      <c r="J62" s="15"/>
      <c r="K62" s="11"/>
    </row>
    <row r="63" spans="1:11" s="23" customFormat="1" x14ac:dyDescent="0.25">
      <c r="A63" s="19" t="s">
        <v>15</v>
      </c>
      <c r="B63" s="20" t="s">
        <v>87</v>
      </c>
      <c r="C63" s="21">
        <v>78</v>
      </c>
      <c r="D63" s="21">
        <v>63022</v>
      </c>
      <c r="E63" s="22">
        <v>0</v>
      </c>
      <c r="F63" s="22">
        <v>1202.704369</v>
      </c>
      <c r="G63" s="22">
        <v>-1202.704369</v>
      </c>
      <c r="H63" s="22">
        <v>15106.623559830001</v>
      </c>
      <c r="I63" s="22">
        <v>16201.649085569999</v>
      </c>
      <c r="J63" s="21">
        <v>0</v>
      </c>
      <c r="K63" s="22">
        <v>0</v>
      </c>
    </row>
    <row r="64" spans="1:11" s="23" customFormat="1" x14ac:dyDescent="0.25">
      <c r="A64" s="19" t="s">
        <v>17</v>
      </c>
      <c r="B64" s="20" t="s">
        <v>88</v>
      </c>
      <c r="C64" s="21">
        <v>0</v>
      </c>
      <c r="D64" s="21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1">
        <v>0</v>
      </c>
      <c r="K64" s="22">
        <v>0</v>
      </c>
    </row>
    <row r="65" spans="1:11" s="23" customFormat="1" x14ac:dyDescent="0.25">
      <c r="A65" s="19" t="s">
        <v>19</v>
      </c>
      <c r="B65" s="20" t="s">
        <v>89</v>
      </c>
      <c r="C65" s="21">
        <v>4</v>
      </c>
      <c r="D65" s="21">
        <v>30</v>
      </c>
      <c r="E65" s="22">
        <v>0</v>
      </c>
      <c r="F65" s="22">
        <v>0</v>
      </c>
      <c r="G65" s="22">
        <v>0</v>
      </c>
      <c r="H65" s="22">
        <v>1119.266971</v>
      </c>
      <c r="I65" s="22">
        <v>1116.006625</v>
      </c>
      <c r="J65" s="21">
        <v>0</v>
      </c>
      <c r="K65" s="22">
        <v>0</v>
      </c>
    </row>
    <row r="66" spans="1:11" s="23" customFormat="1" x14ac:dyDescent="0.25">
      <c r="A66" s="19" t="s">
        <v>21</v>
      </c>
      <c r="B66" s="20" t="s">
        <v>90</v>
      </c>
      <c r="C66" s="21">
        <v>1</v>
      </c>
      <c r="D66" s="21">
        <v>190744</v>
      </c>
      <c r="E66" s="22">
        <v>18.399999999999999</v>
      </c>
      <c r="F66" s="22">
        <v>61.28</v>
      </c>
      <c r="G66" s="22">
        <v>-42.88</v>
      </c>
      <c r="H66" s="22">
        <v>5434.4</v>
      </c>
      <c r="I66" s="22">
        <v>5382.59</v>
      </c>
      <c r="J66" s="21">
        <v>0</v>
      </c>
      <c r="K66" s="22">
        <v>0</v>
      </c>
    </row>
    <row r="67" spans="1:11" x14ac:dyDescent="0.25">
      <c r="A67" s="7" t="s">
        <v>47</v>
      </c>
      <c r="B67" s="7" t="s">
        <v>91</v>
      </c>
      <c r="C67" s="14">
        <f>SUM($C$63:$C$66)</f>
        <v>83</v>
      </c>
      <c r="D67" s="14">
        <f>SUM($D$63:$D$66)</f>
        <v>253796</v>
      </c>
      <c r="E67" s="10">
        <f>SUM($E$63:$E$66)</f>
        <v>18.399999999999999</v>
      </c>
      <c r="F67" s="10">
        <f>SUM($F$63:$F$66)</f>
        <v>1263.984369</v>
      </c>
      <c r="G67" s="10">
        <f>SUM($G$63:$G$66)</f>
        <v>-1245.5843690000002</v>
      </c>
      <c r="H67" s="10">
        <f>SUM($H$63:$H$66)</f>
        <v>21660.290530830003</v>
      </c>
      <c r="I67" s="10">
        <f>SUM($I$63:$I$66)</f>
        <v>22700.245710569998</v>
      </c>
      <c r="J67" s="14">
        <f>SUM($J$63:$J$66)</f>
        <v>0</v>
      </c>
      <c r="K67" s="10">
        <f>SUM($K$63:$K$66)</f>
        <v>0</v>
      </c>
    </row>
    <row r="68" spans="1:11" x14ac:dyDescent="0.25">
      <c r="A68" s="4"/>
      <c r="B68" s="6" t="s">
        <v>47</v>
      </c>
      <c r="C68" s="15"/>
      <c r="D68" s="15"/>
      <c r="E68" s="11"/>
      <c r="F68" s="11"/>
      <c r="G68" s="11"/>
      <c r="H68" s="11"/>
      <c r="I68" s="11"/>
      <c r="J68" s="15"/>
      <c r="K68" s="11"/>
    </row>
    <row r="69" spans="1:11" ht="15.75" x14ac:dyDescent="0.25">
      <c r="A69" s="2" t="s">
        <v>49</v>
      </c>
      <c r="B69" s="3" t="s">
        <v>50</v>
      </c>
      <c r="C69" s="15"/>
      <c r="D69" s="15"/>
      <c r="E69" s="11"/>
      <c r="F69" s="11"/>
      <c r="G69" s="11"/>
      <c r="H69" s="11"/>
      <c r="I69" s="11"/>
      <c r="J69" s="15"/>
      <c r="K69" s="11"/>
    </row>
    <row r="70" spans="1:11" s="23" customFormat="1" x14ac:dyDescent="0.25">
      <c r="A70" s="19" t="s">
        <v>15</v>
      </c>
      <c r="B70" s="20" t="s">
        <v>60</v>
      </c>
      <c r="C70" s="21">
        <v>15</v>
      </c>
      <c r="D70" s="21">
        <v>258637</v>
      </c>
      <c r="E70" s="22">
        <v>0</v>
      </c>
      <c r="F70" s="22">
        <v>15.59950497</v>
      </c>
      <c r="G70" s="22">
        <v>-15.59950497</v>
      </c>
      <c r="H70" s="22">
        <v>4174.2776966900001</v>
      </c>
      <c r="I70" s="22">
        <v>4052.9507226800001</v>
      </c>
      <c r="J70" s="21">
        <v>0</v>
      </c>
      <c r="K70" s="22">
        <v>0</v>
      </c>
    </row>
    <row r="71" spans="1:11" s="23" customFormat="1" x14ac:dyDescent="0.25">
      <c r="A71" s="19" t="s">
        <v>17</v>
      </c>
      <c r="B71" s="20" t="s">
        <v>92</v>
      </c>
      <c r="C71" s="21">
        <v>0</v>
      </c>
      <c r="D71" s="21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1">
        <v>0</v>
      </c>
      <c r="K71" s="22">
        <v>0</v>
      </c>
    </row>
    <row r="72" spans="1:11" x14ac:dyDescent="0.25">
      <c r="A72" s="7" t="s">
        <v>47</v>
      </c>
      <c r="B72" s="7" t="s">
        <v>93</v>
      </c>
      <c r="C72" s="14">
        <f>SUM($C$70:$C$71)</f>
        <v>15</v>
      </c>
      <c r="D72" s="14">
        <f>SUM($D$70:$D$71)</f>
        <v>258637</v>
      </c>
      <c r="E72" s="10">
        <f>SUM($E$70:$E$71)</f>
        <v>0</v>
      </c>
      <c r="F72" s="10">
        <f>SUM($F$70:$F$71)</f>
        <v>15.59950497</v>
      </c>
      <c r="G72" s="10">
        <f>SUM($G$70:$G$71)</f>
        <v>-15.59950497</v>
      </c>
      <c r="H72" s="10">
        <f>SUM($H$70:$H$71)</f>
        <v>4174.2776966900001</v>
      </c>
      <c r="I72" s="10">
        <f>SUM($I$70:$I$71)</f>
        <v>4052.9507226800001</v>
      </c>
      <c r="J72" s="14">
        <f>SUM($J$70:$J$71)</f>
        <v>0</v>
      </c>
      <c r="K72" s="10">
        <f>SUM($K$70:$K$71)</f>
        <v>0</v>
      </c>
    </row>
    <row r="73" spans="1:11" x14ac:dyDescent="0.25">
      <c r="A73" s="4"/>
      <c r="B73" s="5" t="s">
        <v>47</v>
      </c>
      <c r="C73" s="15"/>
      <c r="D73" s="15"/>
      <c r="E73" s="11"/>
      <c r="F73" s="11"/>
      <c r="G73" s="11"/>
      <c r="H73" s="11"/>
      <c r="I73" s="11"/>
      <c r="J73" s="15"/>
      <c r="K73" s="11"/>
    </row>
    <row r="74" spans="1:11" s="23" customFormat="1" x14ac:dyDescent="0.25">
      <c r="A74" s="19" t="s">
        <v>63</v>
      </c>
      <c r="B74" s="20" t="s">
        <v>78</v>
      </c>
      <c r="C74" s="21">
        <v>0</v>
      </c>
      <c r="D74" s="21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1">
        <v>0</v>
      </c>
      <c r="K74" s="22">
        <v>0</v>
      </c>
    </row>
    <row r="75" spans="1:11" x14ac:dyDescent="0.25">
      <c r="A75" s="4"/>
      <c r="B75" s="4"/>
      <c r="C75" s="15"/>
      <c r="D75" s="15"/>
      <c r="E75" s="11"/>
      <c r="F75" s="11"/>
      <c r="G75" s="11"/>
      <c r="H75" s="11"/>
      <c r="I75" s="11"/>
      <c r="J75" s="15"/>
      <c r="K75" s="11"/>
    </row>
    <row r="76" spans="1:11" x14ac:dyDescent="0.25">
      <c r="A76" s="8" t="s">
        <v>47</v>
      </c>
      <c r="B76" s="8" t="s">
        <v>94</v>
      </c>
      <c r="C76" s="16">
        <f>SUM($C$63:$C$66) + SUM($C$70:$C$71) + SUM($C$74:$C$74)</f>
        <v>98</v>
      </c>
      <c r="D76" s="16">
        <f>SUM($D$63:$D$66) + SUM($D$70:$D$71) + SUM($D$74:$D$74)</f>
        <v>512433</v>
      </c>
      <c r="E76" s="12">
        <f>SUM($E$63:$E$66) + SUM($E$70:$E$71) + SUM($E$74:$E$74)</f>
        <v>18.399999999999999</v>
      </c>
      <c r="F76" s="12">
        <f>SUM($F$63:$F$66) + SUM($F$70:$F$71) + SUM($F$74:$F$74)</f>
        <v>1279.58387397</v>
      </c>
      <c r="G76" s="12">
        <f>SUM($G$63:$G$66) + SUM($G$70:$G$71) + SUM($G$74:$G$74)</f>
        <v>-1261.1838739700001</v>
      </c>
      <c r="H76" s="12">
        <f>SUM($H$63:$H$66) + SUM($H$70:$H$71) + SUM($H$74:$H$74)</f>
        <v>25834.568227520002</v>
      </c>
      <c r="I76" s="12">
        <f>SUM($I$63:$I$66) + SUM($I$70:$I$71) + SUM($I$74:$I$74)</f>
        <v>26753.196433249999</v>
      </c>
      <c r="J76" s="16">
        <f>SUM($J$63:$J$66) + SUM($J$70:$J$71) + SUM($J$74:$J$74)</f>
        <v>0</v>
      </c>
      <c r="K76" s="12">
        <f>SUM($K$63:$K$66) + SUM($K$70:$K$71) + SUM($K$74:$K$74)</f>
        <v>0</v>
      </c>
    </row>
    <row r="77" spans="1:11" x14ac:dyDescent="0.25">
      <c r="A77" s="4"/>
      <c r="B77" s="6" t="s">
        <v>47</v>
      </c>
      <c r="C77" s="15"/>
      <c r="D77" s="15"/>
      <c r="E77" s="11"/>
      <c r="F77" s="11"/>
      <c r="G77" s="11"/>
      <c r="H77" s="11"/>
      <c r="I77" s="11"/>
      <c r="J77" s="15"/>
      <c r="K77" s="11"/>
    </row>
    <row r="78" spans="1:11" ht="15.75" x14ac:dyDescent="0.25">
      <c r="A78" s="2" t="s">
        <v>95</v>
      </c>
      <c r="B78" s="3" t="s">
        <v>96</v>
      </c>
      <c r="C78" s="15"/>
      <c r="D78" s="15"/>
      <c r="E78" s="11"/>
      <c r="F78" s="11"/>
      <c r="G78" s="11"/>
      <c r="H78" s="11"/>
      <c r="I78" s="11"/>
      <c r="J78" s="15"/>
      <c r="K78" s="11"/>
    </row>
    <row r="79" spans="1:11" s="23" customFormat="1" x14ac:dyDescent="0.25">
      <c r="A79" s="19" t="s">
        <v>13</v>
      </c>
      <c r="B79" s="20" t="s">
        <v>14</v>
      </c>
      <c r="C79" s="21">
        <v>4</v>
      </c>
      <c r="D79" s="21">
        <v>1007</v>
      </c>
      <c r="E79" s="22">
        <v>2.9999999999999997E-4</v>
      </c>
      <c r="F79" s="22">
        <v>5.33E-2</v>
      </c>
      <c r="G79" s="22">
        <v>-5.2999999999999999E-2</v>
      </c>
      <c r="H79" s="22">
        <v>66.193600000000004</v>
      </c>
      <c r="I79" s="22">
        <v>94.262100000000004</v>
      </c>
      <c r="J79" s="21">
        <v>0</v>
      </c>
      <c r="K79" s="22">
        <v>0</v>
      </c>
    </row>
    <row r="80" spans="1:11" s="23" customFormat="1" x14ac:dyDescent="0.25">
      <c r="A80" s="24"/>
      <c r="B80" s="24"/>
      <c r="C80" s="25"/>
      <c r="D80" s="25"/>
      <c r="E80" s="26"/>
      <c r="F80" s="26"/>
      <c r="G80" s="26"/>
      <c r="H80" s="26"/>
      <c r="I80" s="26"/>
      <c r="J80" s="25"/>
      <c r="K80" s="26"/>
    </row>
    <row r="81" spans="1:14" s="23" customFormat="1" x14ac:dyDescent="0.25">
      <c r="A81" s="19" t="s">
        <v>49</v>
      </c>
      <c r="B81" s="20" t="s">
        <v>50</v>
      </c>
      <c r="C81" s="21">
        <v>0</v>
      </c>
      <c r="D81" s="21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1">
        <v>0</v>
      </c>
      <c r="K81" s="22">
        <v>0</v>
      </c>
    </row>
    <row r="82" spans="1:14" s="23" customFormat="1" x14ac:dyDescent="0.25">
      <c r="A82" s="24"/>
      <c r="B82" s="24"/>
      <c r="C82" s="25"/>
      <c r="D82" s="25"/>
      <c r="E82" s="26"/>
      <c r="F82" s="26"/>
      <c r="G82" s="26"/>
      <c r="H82" s="26"/>
      <c r="I82" s="26"/>
      <c r="J82" s="25"/>
      <c r="K82" s="26"/>
    </row>
    <row r="83" spans="1:14" s="23" customFormat="1" x14ac:dyDescent="0.25">
      <c r="A83" s="19" t="s">
        <v>63</v>
      </c>
      <c r="B83" s="20" t="s">
        <v>78</v>
      </c>
      <c r="C83" s="21">
        <v>0</v>
      </c>
      <c r="D83" s="21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1">
        <v>0</v>
      </c>
      <c r="K83" s="22">
        <v>0</v>
      </c>
    </row>
    <row r="84" spans="1:14" x14ac:dyDescent="0.25">
      <c r="A84" s="4"/>
      <c r="B84" s="4"/>
      <c r="C84" s="15"/>
      <c r="D84" s="15"/>
      <c r="E84" s="11"/>
      <c r="F84" s="11"/>
      <c r="G84" s="11"/>
      <c r="H84" s="11"/>
      <c r="I84" s="11"/>
      <c r="J84" s="15"/>
      <c r="K84" s="11"/>
    </row>
    <row r="85" spans="1:14" x14ac:dyDescent="0.25">
      <c r="A85" s="8" t="s">
        <v>47</v>
      </c>
      <c r="B85" s="8" t="s">
        <v>97</v>
      </c>
      <c r="C85" s="16">
        <f>SUM($C$79:$C$83)</f>
        <v>4</v>
      </c>
      <c r="D85" s="16">
        <f>SUM($D$79:$D$83)</f>
        <v>1007</v>
      </c>
      <c r="E85" s="12">
        <f>SUM($E$79:$E$83)</f>
        <v>2.9999999999999997E-4</v>
      </c>
      <c r="F85" s="12">
        <f>SUM($F$79:$F$83)</f>
        <v>5.33E-2</v>
      </c>
      <c r="G85" s="12">
        <f>SUM($G$79:$G$83)</f>
        <v>-5.2999999999999999E-2</v>
      </c>
      <c r="H85" s="12">
        <f>SUM($H$79:$H$83)</f>
        <v>66.193600000000004</v>
      </c>
      <c r="I85" s="12">
        <f>SUM($I$79:$I$83)</f>
        <v>94.262100000000004</v>
      </c>
      <c r="J85" s="16">
        <f>SUM($J$79:$J$83)</f>
        <v>0</v>
      </c>
      <c r="K85" s="12">
        <f>SUM($K$79:$K$83)</f>
        <v>0</v>
      </c>
    </row>
    <row r="86" spans="1:14" x14ac:dyDescent="0.25">
      <c r="A86" s="4"/>
      <c r="B86" s="5" t="s">
        <v>47</v>
      </c>
      <c r="C86" s="15"/>
      <c r="D86" s="15"/>
      <c r="E86" s="11"/>
      <c r="F86" s="11"/>
      <c r="G86" s="11"/>
      <c r="H86" s="11"/>
      <c r="I86" s="11"/>
      <c r="J86" s="15"/>
      <c r="K86" s="11"/>
    </row>
    <row r="87" spans="1:14" x14ac:dyDescent="0.25">
      <c r="A87" s="8" t="s">
        <v>47</v>
      </c>
      <c r="B87" s="8" t="s">
        <v>98</v>
      </c>
      <c r="C87" s="16">
        <f>SUM($C$59:$C$59) + SUM($C$76:$C$76) + SUM($C$85:$C$85)</f>
        <v>1758</v>
      </c>
      <c r="D87" s="16">
        <f>SUM($D$59:$D$59) + SUM($D$76:$D$76) + SUM($D$85:$D$85)</f>
        <v>236295024</v>
      </c>
      <c r="E87" s="12">
        <f>SUM($E$59:$E$59) + SUM($E$76:$E$76) + SUM($E$85:$E$85)</f>
        <v>1277154.8269097798</v>
      </c>
      <c r="F87" s="12">
        <f>SUM($F$59:$F$59) + SUM($F$76:$F$76) + SUM($F$85:$F$85)</f>
        <v>1000327.6415199399</v>
      </c>
      <c r="G87" s="12">
        <f>SUM($G$59:$G$59) + SUM($G$76:$G$76) + SUM($G$85:$G$85)</f>
        <v>276827.18538983993</v>
      </c>
      <c r="H87" s="12">
        <f>SUM($H$59:$H$59) + SUM($H$76:$H$76) + SUM($H$85:$H$85)</f>
        <v>6999837.9374676803</v>
      </c>
      <c r="I87" s="12">
        <f>SUM($I$59:$I$59) + SUM($I$76:$I$76) + SUM($I$85:$I$85)</f>
        <v>6949894.2927762503</v>
      </c>
      <c r="J87" s="16">
        <f>SUM($J$59:$J$59) + SUM($J$76:$J$76) + SUM($J$85:$J$85)</f>
        <v>10</v>
      </c>
      <c r="K87" s="12">
        <f>SUM($K$59:$K$59) + SUM($K$76:$K$76) + SUM($K$85:$K$85)</f>
        <v>0</v>
      </c>
    </row>
    <row r="88" spans="1:14" x14ac:dyDescent="0.25">
      <c r="A88" s="4"/>
      <c r="B88" s="5" t="s">
        <v>47</v>
      </c>
      <c r="C88" s="15"/>
      <c r="D88" s="15"/>
      <c r="E88" s="11"/>
      <c r="F88" s="11"/>
      <c r="G88" s="11"/>
      <c r="H88" s="11"/>
      <c r="I88" s="11"/>
      <c r="J88" s="15"/>
      <c r="K88" s="11"/>
    </row>
    <row r="89" spans="1:14" x14ac:dyDescent="0.25">
      <c r="A89" s="4"/>
      <c r="B89" s="28" t="s">
        <v>102</v>
      </c>
      <c r="C89" s="29" t="s">
        <v>103</v>
      </c>
      <c r="D89" s="13">
        <v>3647098</v>
      </c>
      <c r="E89" s="9">
        <v>4475.9275210400001</v>
      </c>
      <c r="F89" s="9">
        <v>3335.9397657</v>
      </c>
      <c r="G89" s="9">
        <v>1139.9877553399999</v>
      </c>
      <c r="H89" s="9">
        <v>100335.13529345</v>
      </c>
      <c r="I89" s="9">
        <v>98868.024475280006</v>
      </c>
      <c r="J89" s="13">
        <v>0</v>
      </c>
      <c r="K89" s="9">
        <v>0</v>
      </c>
    </row>
    <row r="90" spans="1:14" x14ac:dyDescent="0.25">
      <c r="C90" s="17"/>
      <c r="D90" s="17"/>
      <c r="J90" s="27" t="s">
        <v>100</v>
      </c>
    </row>
    <row r="91" spans="1:14" x14ac:dyDescent="0.25">
      <c r="B91" s="59" t="s">
        <v>101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</row>
    <row r="92" spans="1:14" x14ac:dyDescent="0.25">
      <c r="B92" s="59" t="s">
        <v>127</v>
      </c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</row>
    <row r="93" spans="1:14" x14ac:dyDescent="0.25">
      <c r="J93" s="17"/>
    </row>
    <row r="94" spans="1:14" x14ac:dyDescent="0.25">
      <c r="J94" s="17"/>
    </row>
    <row r="95" spans="1:14" x14ac:dyDescent="0.25">
      <c r="J95" s="17"/>
    </row>
    <row r="96" spans="1:14" x14ac:dyDescent="0.25">
      <c r="J96" s="17"/>
    </row>
    <row r="97" spans="10:10" x14ac:dyDescent="0.25">
      <c r="J97" s="17"/>
    </row>
    <row r="98" spans="10:10" x14ac:dyDescent="0.25">
      <c r="J98" s="17"/>
    </row>
    <row r="99" spans="10:10" x14ac:dyDescent="0.25">
      <c r="J99" s="17"/>
    </row>
    <row r="100" spans="10:10" x14ac:dyDescent="0.25">
      <c r="J100" s="17"/>
    </row>
    <row r="101" spans="10:10" x14ac:dyDescent="0.25">
      <c r="J101" s="17"/>
    </row>
    <row r="102" spans="10:10" x14ac:dyDescent="0.25">
      <c r="J102" s="17"/>
    </row>
    <row r="103" spans="10:10" x14ac:dyDescent="0.25">
      <c r="J103" s="17"/>
    </row>
    <row r="104" spans="10:10" x14ac:dyDescent="0.25">
      <c r="J104" s="17"/>
    </row>
  </sheetData>
  <mergeCells count="4">
    <mergeCell ref="A1:K1"/>
    <mergeCell ref="A2:K2"/>
    <mergeCell ref="B91:N91"/>
    <mergeCell ref="B92:N92"/>
  </mergeCells>
  <printOptions horizontalCentered="1"/>
  <pageMargins left="0.74803149606299213" right="0.35433070866141736" top="0.98425196850393704" bottom="0.98425196850393704" header="0.51181102362204722" footer="0.51181102362204722"/>
  <pageSetup paperSize="9" scale="42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828675</xdr:colOff>
                <xdr:row>0</xdr:row>
                <xdr:rowOff>66675</xdr:rowOff>
              </from>
              <to>
                <xdr:col>5</xdr:col>
                <xdr:colOff>238125</xdr:colOff>
                <xdr:row>0</xdr:row>
                <xdr:rowOff>561975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73415-0EA4-438A-976E-7D7059267B7A}">
  <sheetPr>
    <pageSetUpPr fitToPage="1"/>
  </sheetPr>
  <dimension ref="A5:N34"/>
  <sheetViews>
    <sheetView topLeftCell="A15" workbookViewId="0">
      <selection activeCell="B34" sqref="B34:G34"/>
    </sheetView>
  </sheetViews>
  <sheetFormatPr defaultColWidth="9.140625" defaultRowHeight="15" x14ac:dyDescent="0.25"/>
  <cols>
    <col min="1" max="1" width="50.28515625" style="32" customWidth="1"/>
    <col min="2" max="2" width="9.85546875" style="31" customWidth="1"/>
    <col min="3" max="3" width="10.5703125" style="31" customWidth="1"/>
    <col min="4" max="4" width="10.28515625" style="31" customWidth="1"/>
    <col min="5" max="5" width="11.28515625" style="31" customWidth="1"/>
    <col min="6" max="6" width="10.5703125" style="31" customWidth="1"/>
    <col min="7" max="7" width="14.28515625" style="31" customWidth="1"/>
    <col min="8" max="8" width="8.5703125" style="32" customWidth="1"/>
    <col min="9" max="9" width="11" style="32" customWidth="1"/>
    <col min="10" max="16384" width="9.140625" style="32"/>
  </cols>
  <sheetData>
    <row r="5" spans="1:12" x14ac:dyDescent="0.25">
      <c r="A5" s="30" t="s">
        <v>104</v>
      </c>
    </row>
    <row r="6" spans="1:12" x14ac:dyDescent="0.25">
      <c r="F6" s="33" t="s">
        <v>105</v>
      </c>
    </row>
    <row r="7" spans="1:12" x14ac:dyDescent="0.25">
      <c r="A7" s="34"/>
      <c r="B7" s="63" t="s">
        <v>106</v>
      </c>
      <c r="C7" s="63"/>
      <c r="D7" s="63" t="s">
        <v>107</v>
      </c>
      <c r="E7" s="63"/>
      <c r="F7" s="63" t="s">
        <v>108</v>
      </c>
      <c r="G7" s="63"/>
    </row>
    <row r="8" spans="1:12" s="37" customFormat="1" ht="30" x14ac:dyDescent="0.25">
      <c r="A8" s="35"/>
      <c r="B8" s="36" t="s">
        <v>109</v>
      </c>
      <c r="C8" s="36" t="s">
        <v>110</v>
      </c>
      <c r="D8" s="36" t="s">
        <v>109</v>
      </c>
      <c r="E8" s="36" t="s">
        <v>110</v>
      </c>
      <c r="F8" s="36" t="s">
        <v>109</v>
      </c>
      <c r="G8" s="36" t="s">
        <v>110</v>
      </c>
    </row>
    <row r="9" spans="1:12" s="37" customFormat="1" x14ac:dyDescent="0.25">
      <c r="A9" s="38" t="s">
        <v>111</v>
      </c>
      <c r="B9" s="36"/>
      <c r="C9" s="36"/>
      <c r="D9" s="36"/>
      <c r="E9" s="36"/>
      <c r="F9" s="36"/>
      <c r="G9" s="36"/>
    </row>
    <row r="10" spans="1:12" s="37" customFormat="1" x14ac:dyDescent="0.25">
      <c r="A10" s="39" t="s">
        <v>16</v>
      </c>
      <c r="B10" s="40">
        <v>1</v>
      </c>
      <c r="C10" s="40">
        <v>53</v>
      </c>
      <c r="D10" s="40">
        <v>0</v>
      </c>
      <c r="E10" s="40">
        <v>0</v>
      </c>
      <c r="F10" s="40">
        <f>B10</f>
        <v>1</v>
      </c>
      <c r="G10" s="40">
        <f>C10</f>
        <v>53</v>
      </c>
    </row>
    <row r="11" spans="1:12" s="37" customFormat="1" x14ac:dyDescent="0.25">
      <c r="A11" s="41" t="s">
        <v>112</v>
      </c>
      <c r="B11" s="36">
        <f>SUM(B10)</f>
        <v>1</v>
      </c>
      <c r="C11" s="36">
        <f>SUM(C10)</f>
        <v>53</v>
      </c>
      <c r="D11" s="36">
        <f t="shared" ref="D11:E11" si="0">SUM(D10)</f>
        <v>0</v>
      </c>
      <c r="E11" s="36">
        <f t="shared" si="0"/>
        <v>0</v>
      </c>
      <c r="F11" s="36">
        <f>SUM(F10)</f>
        <v>1</v>
      </c>
      <c r="G11" s="36">
        <f>SUM(G10)</f>
        <v>53</v>
      </c>
    </row>
    <row r="12" spans="1:12" x14ac:dyDescent="0.25">
      <c r="A12" s="41" t="s">
        <v>113</v>
      </c>
      <c r="B12" s="42"/>
      <c r="C12" s="42"/>
      <c r="D12" s="43"/>
      <c r="E12" s="43"/>
      <c r="F12" s="44"/>
      <c r="G12" s="44"/>
      <c r="H12" s="45"/>
      <c r="I12" s="45"/>
      <c r="J12" s="45"/>
      <c r="K12" s="45"/>
      <c r="L12" s="45"/>
    </row>
    <row r="13" spans="1:12" x14ac:dyDescent="0.25">
      <c r="A13" s="34" t="s">
        <v>59</v>
      </c>
      <c r="B13" s="34">
        <v>1</v>
      </c>
      <c r="C13" s="46">
        <v>171</v>
      </c>
      <c r="D13" s="42">
        <v>0</v>
      </c>
      <c r="E13" s="42">
        <v>0</v>
      </c>
      <c r="F13" s="47">
        <f t="shared" ref="F13:G13" si="1">B13</f>
        <v>1</v>
      </c>
      <c r="G13" s="47">
        <f t="shared" si="1"/>
        <v>171</v>
      </c>
      <c r="H13" s="45"/>
      <c r="I13" s="45"/>
      <c r="J13" s="45"/>
      <c r="K13" s="45"/>
      <c r="L13" s="45"/>
    </row>
    <row r="14" spans="1:12" x14ac:dyDescent="0.25">
      <c r="A14" s="41" t="s">
        <v>114</v>
      </c>
      <c r="B14" s="48">
        <f t="shared" ref="B14:G14" si="2">SUM(B13:B13)</f>
        <v>1</v>
      </c>
      <c r="C14" s="48">
        <f t="shared" si="2"/>
        <v>171</v>
      </c>
      <c r="D14" s="48">
        <f t="shared" si="2"/>
        <v>0</v>
      </c>
      <c r="E14" s="48">
        <f t="shared" si="2"/>
        <v>0</v>
      </c>
      <c r="F14" s="48">
        <f t="shared" si="2"/>
        <v>1</v>
      </c>
      <c r="G14" s="48">
        <f t="shared" si="2"/>
        <v>171</v>
      </c>
      <c r="H14" s="45"/>
      <c r="I14" s="45"/>
      <c r="J14" s="45"/>
      <c r="K14" s="45"/>
      <c r="L14" s="45"/>
    </row>
    <row r="15" spans="1:12" x14ac:dyDescent="0.25">
      <c r="A15" s="41" t="s">
        <v>115</v>
      </c>
      <c r="B15" s="34"/>
      <c r="C15" s="46"/>
      <c r="D15" s="49"/>
      <c r="E15" s="49"/>
      <c r="F15" s="43"/>
      <c r="G15" s="43"/>
      <c r="H15" s="45"/>
      <c r="I15" s="45"/>
      <c r="J15" s="45"/>
      <c r="K15" s="45"/>
      <c r="L15" s="45"/>
    </row>
    <row r="16" spans="1:12" x14ac:dyDescent="0.25">
      <c r="A16" s="34" t="s">
        <v>69</v>
      </c>
      <c r="B16" s="34">
        <v>1</v>
      </c>
      <c r="C16" s="46">
        <v>48</v>
      </c>
      <c r="D16" s="49">
        <v>0</v>
      </c>
      <c r="E16" s="49">
        <v>0</v>
      </c>
      <c r="F16" s="43">
        <f>B16</f>
        <v>1</v>
      </c>
      <c r="G16" s="43">
        <f>C16</f>
        <v>48</v>
      </c>
      <c r="H16" s="45"/>
      <c r="I16" s="45"/>
      <c r="J16" s="45"/>
      <c r="K16" s="45"/>
      <c r="L16" s="45"/>
    </row>
    <row r="17" spans="1:14" s="30" customFormat="1" x14ac:dyDescent="0.25">
      <c r="A17" s="41" t="s">
        <v>116</v>
      </c>
      <c r="B17" s="50">
        <f t="shared" ref="B17:G17" si="3">SUM(B16:B16)</f>
        <v>1</v>
      </c>
      <c r="C17" s="50">
        <f t="shared" si="3"/>
        <v>48</v>
      </c>
      <c r="D17" s="50">
        <f t="shared" si="3"/>
        <v>0</v>
      </c>
      <c r="E17" s="50">
        <f t="shared" si="3"/>
        <v>0</v>
      </c>
      <c r="F17" s="50">
        <f t="shared" si="3"/>
        <v>1</v>
      </c>
      <c r="G17" s="50">
        <f t="shared" si="3"/>
        <v>48</v>
      </c>
      <c r="H17" s="45"/>
      <c r="K17" s="45"/>
      <c r="L17" s="45"/>
    </row>
    <row r="18" spans="1:14" x14ac:dyDescent="0.25">
      <c r="A18" s="51" t="s">
        <v>117</v>
      </c>
      <c r="B18" s="52"/>
      <c r="C18" s="52"/>
      <c r="D18" s="52"/>
      <c r="E18" s="52"/>
      <c r="F18" s="44"/>
      <c r="G18" s="44"/>
      <c r="H18" s="45"/>
      <c r="I18" s="30"/>
      <c r="J18" s="30"/>
      <c r="K18" s="45"/>
      <c r="L18" s="45"/>
    </row>
    <row r="19" spans="1:14" x14ac:dyDescent="0.25">
      <c r="A19" s="53" t="s">
        <v>79</v>
      </c>
      <c r="B19" s="52">
        <v>2</v>
      </c>
      <c r="C19" s="52">
        <v>65</v>
      </c>
      <c r="D19" s="49">
        <v>0</v>
      </c>
      <c r="E19" s="49">
        <v>0</v>
      </c>
      <c r="F19" s="42">
        <f>B19</f>
        <v>2</v>
      </c>
      <c r="G19" s="43">
        <f t="shared" ref="G19:G20" si="4">C19</f>
        <v>65</v>
      </c>
      <c r="H19" s="45"/>
      <c r="I19" s="30"/>
      <c r="J19" s="30"/>
      <c r="K19" s="45"/>
      <c r="L19" s="45"/>
    </row>
    <row r="20" spans="1:14" x14ac:dyDescent="0.25">
      <c r="A20" s="34" t="s">
        <v>81</v>
      </c>
      <c r="B20" s="52">
        <v>2</v>
      </c>
      <c r="C20" s="52">
        <v>13</v>
      </c>
      <c r="D20" s="49">
        <v>0</v>
      </c>
      <c r="E20" s="49">
        <v>0</v>
      </c>
      <c r="F20" s="42">
        <f t="shared" ref="F20" si="5">B20</f>
        <v>2</v>
      </c>
      <c r="G20" s="43">
        <f t="shared" si="4"/>
        <v>13</v>
      </c>
      <c r="H20" s="45"/>
      <c r="I20" s="30"/>
      <c r="J20" s="30"/>
      <c r="K20" s="45"/>
      <c r="L20" s="45"/>
    </row>
    <row r="21" spans="1:14" s="30" customFormat="1" x14ac:dyDescent="0.25">
      <c r="A21" s="41" t="s">
        <v>118</v>
      </c>
      <c r="B21" s="44">
        <f t="shared" ref="B21:G21" si="6">SUM(B19:B20)</f>
        <v>4</v>
      </c>
      <c r="C21" s="44">
        <f t="shared" si="6"/>
        <v>78</v>
      </c>
      <c r="D21" s="44">
        <f t="shared" si="6"/>
        <v>0</v>
      </c>
      <c r="E21" s="44">
        <f t="shared" si="6"/>
        <v>0</v>
      </c>
      <c r="F21" s="44">
        <f t="shared" si="6"/>
        <v>4</v>
      </c>
      <c r="G21" s="44">
        <f t="shared" si="6"/>
        <v>78</v>
      </c>
      <c r="H21" s="45"/>
      <c r="I21" s="45"/>
      <c r="J21" s="45"/>
      <c r="K21" s="45"/>
    </row>
    <row r="22" spans="1:14" s="30" customFormat="1" x14ac:dyDescent="0.25">
      <c r="A22" s="51" t="s">
        <v>119</v>
      </c>
      <c r="B22" s="44">
        <f t="shared" ref="B22:G22" si="7">B11+B14+B17+B21</f>
        <v>7</v>
      </c>
      <c r="C22" s="44">
        <f t="shared" si="7"/>
        <v>350</v>
      </c>
      <c r="D22" s="44">
        <f t="shared" si="7"/>
        <v>0</v>
      </c>
      <c r="E22" s="44">
        <f t="shared" si="7"/>
        <v>0</v>
      </c>
      <c r="F22" s="44">
        <f t="shared" si="7"/>
        <v>7</v>
      </c>
      <c r="G22" s="44">
        <f t="shared" si="7"/>
        <v>350</v>
      </c>
      <c r="H22" s="45"/>
      <c r="I22" s="45"/>
      <c r="J22" s="45"/>
      <c r="K22" s="45"/>
      <c r="L22" s="45"/>
    </row>
    <row r="23" spans="1:14" x14ac:dyDescent="0.25">
      <c r="H23" s="45"/>
      <c r="I23" s="45"/>
      <c r="J23" s="45"/>
      <c r="K23" s="45"/>
      <c r="L23" s="45"/>
      <c r="M23" s="30"/>
      <c r="N23" s="30"/>
    </row>
    <row r="24" spans="1:14" x14ac:dyDescent="0.25">
      <c r="A24" s="54" t="s">
        <v>120</v>
      </c>
      <c r="H24" s="45"/>
      <c r="I24" s="45"/>
      <c r="J24" s="45"/>
      <c r="K24" s="45"/>
      <c r="L24" s="45"/>
      <c r="M24" s="45"/>
      <c r="N24" s="30"/>
    </row>
    <row r="25" spans="1:14" x14ac:dyDescent="0.25">
      <c r="A25" s="38" t="s">
        <v>121</v>
      </c>
      <c r="B25" s="64"/>
      <c r="C25" s="64"/>
      <c r="D25" s="64"/>
      <c r="E25" s="64"/>
      <c r="F25" s="64"/>
      <c r="G25" s="64"/>
      <c r="H25" s="45"/>
      <c r="I25" s="45"/>
      <c r="J25" s="45"/>
      <c r="K25" s="45"/>
      <c r="L25" s="45"/>
      <c r="M25" s="45"/>
      <c r="N25" s="30"/>
    </row>
    <row r="26" spans="1:14" x14ac:dyDescent="0.25">
      <c r="A26" s="38" t="s">
        <v>111</v>
      </c>
      <c r="B26" s="65"/>
      <c r="C26" s="65"/>
      <c r="D26" s="65"/>
      <c r="E26" s="65"/>
      <c r="F26" s="65"/>
      <c r="G26" s="65"/>
      <c r="H26" s="45"/>
      <c r="I26" s="45"/>
      <c r="J26" s="45"/>
      <c r="K26" s="45"/>
      <c r="L26" s="45"/>
      <c r="M26" s="45"/>
      <c r="N26" s="30"/>
    </row>
    <row r="27" spans="1:14" x14ac:dyDescent="0.25">
      <c r="A27" s="39" t="s">
        <v>16</v>
      </c>
      <c r="B27" s="60" t="s">
        <v>122</v>
      </c>
      <c r="C27" s="61"/>
      <c r="D27" s="61"/>
      <c r="E27" s="61"/>
      <c r="F27" s="61"/>
      <c r="G27" s="62"/>
      <c r="H27" s="45"/>
      <c r="I27" s="45"/>
      <c r="J27" s="45"/>
      <c r="K27" s="45"/>
      <c r="L27" s="45"/>
      <c r="M27" s="45"/>
      <c r="N27" s="30"/>
    </row>
    <row r="28" spans="1:14" s="30" customFormat="1" x14ac:dyDescent="0.25">
      <c r="A28" s="55" t="s">
        <v>113</v>
      </c>
      <c r="B28" s="65"/>
      <c r="C28" s="65"/>
      <c r="D28" s="65"/>
      <c r="E28" s="65"/>
      <c r="F28" s="65"/>
      <c r="G28" s="65"/>
      <c r="H28" s="45"/>
      <c r="I28" s="45"/>
      <c r="J28" s="45"/>
      <c r="K28" s="45"/>
      <c r="L28" s="45"/>
      <c r="M28" s="45"/>
    </row>
    <row r="29" spans="1:14" s="45" customFormat="1" x14ac:dyDescent="0.25">
      <c r="A29" s="39" t="s">
        <v>59</v>
      </c>
      <c r="B29" s="60" t="s">
        <v>123</v>
      </c>
      <c r="C29" s="61"/>
      <c r="D29" s="61"/>
      <c r="E29" s="61"/>
      <c r="F29" s="61"/>
      <c r="G29" s="62"/>
      <c r="I29" s="32"/>
      <c r="J29" s="32"/>
      <c r="K29" s="32"/>
      <c r="N29" s="30"/>
    </row>
    <row r="30" spans="1:14" s="45" customFormat="1" x14ac:dyDescent="0.25">
      <c r="A30" s="41" t="s">
        <v>115</v>
      </c>
      <c r="B30" s="67"/>
      <c r="C30" s="67"/>
      <c r="D30" s="67"/>
      <c r="E30" s="67"/>
      <c r="F30" s="67"/>
      <c r="G30" s="67"/>
      <c r="I30" s="32"/>
      <c r="J30" s="32"/>
      <c r="K30" s="32"/>
      <c r="N30" s="30"/>
    </row>
    <row r="31" spans="1:14" s="45" customFormat="1" x14ac:dyDescent="0.25">
      <c r="A31" s="34" t="s">
        <v>69</v>
      </c>
      <c r="B31" s="68" t="s">
        <v>124</v>
      </c>
      <c r="C31" s="68"/>
      <c r="D31" s="68"/>
      <c r="E31" s="68"/>
      <c r="F31" s="68"/>
      <c r="G31" s="68"/>
      <c r="I31" s="32"/>
      <c r="J31" s="32"/>
      <c r="N31" s="30"/>
    </row>
    <row r="32" spans="1:14" x14ac:dyDescent="0.25">
      <c r="A32" s="51" t="s">
        <v>117</v>
      </c>
      <c r="B32" s="69"/>
      <c r="C32" s="69"/>
      <c r="D32" s="69"/>
      <c r="E32" s="69"/>
      <c r="F32" s="69"/>
      <c r="G32" s="69"/>
      <c r="L32" s="30"/>
    </row>
    <row r="33" spans="1:7" ht="15" customHeight="1" x14ac:dyDescent="0.25">
      <c r="A33" s="56" t="s">
        <v>79</v>
      </c>
      <c r="B33" s="66" t="s">
        <v>125</v>
      </c>
      <c r="C33" s="66"/>
      <c r="D33" s="66"/>
      <c r="E33" s="66"/>
      <c r="F33" s="66"/>
      <c r="G33" s="66"/>
    </row>
    <row r="34" spans="1:7" ht="30" customHeight="1" x14ac:dyDescent="0.25">
      <c r="A34" s="39" t="s">
        <v>81</v>
      </c>
      <c r="B34" s="66" t="s">
        <v>126</v>
      </c>
      <c r="C34" s="66"/>
      <c r="D34" s="66"/>
      <c r="E34" s="66"/>
      <c r="F34" s="66"/>
      <c r="G34" s="66"/>
    </row>
  </sheetData>
  <mergeCells count="13">
    <mergeCell ref="B34:G34"/>
    <mergeCell ref="B28:G28"/>
    <mergeCell ref="B29:G29"/>
    <mergeCell ref="B30:G30"/>
    <mergeCell ref="B31:G31"/>
    <mergeCell ref="B32:G32"/>
    <mergeCell ref="B33:G33"/>
    <mergeCell ref="B27:G27"/>
    <mergeCell ref="B7:C7"/>
    <mergeCell ref="D7:E7"/>
    <mergeCell ref="F7:G7"/>
    <mergeCell ref="B25:G25"/>
    <mergeCell ref="B26:G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2</xdr:col>
                <xdr:colOff>133350</xdr:colOff>
                <xdr:row>0</xdr:row>
                <xdr:rowOff>104775</xdr:rowOff>
              </from>
              <to>
                <xdr:col>3</xdr:col>
                <xdr:colOff>9525</xdr:colOff>
                <xdr:row>3</xdr:row>
                <xdr:rowOff>171450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Picture.8" shapeId="2050" r:id="rId6">
          <objectPr defaultSize="0" autoPict="0" r:id="rId5">
            <anchor moveWithCells="1" sizeWithCells="1">
              <from>
                <xdr:col>2</xdr:col>
                <xdr:colOff>133350</xdr:colOff>
                <xdr:row>0</xdr:row>
                <xdr:rowOff>104775</xdr:rowOff>
              </from>
              <to>
                <xdr:col>3</xdr:col>
                <xdr:colOff>9525</xdr:colOff>
                <xdr:row>3</xdr:row>
                <xdr:rowOff>171450</xdr:rowOff>
              </to>
            </anchor>
          </objectPr>
        </oleObject>
      </mc:Choice>
      <mc:Fallback>
        <oleObject progId="Word.Picture.8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Apr 25</vt:lpstr>
      <vt:lpstr>New Schemes</vt:lpstr>
      <vt:lpstr>'Apr 25'!Print_Area</vt:lpstr>
      <vt:lpstr>'New Schemes'!Print_Area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Meena</cp:lastModifiedBy>
  <cp:lastPrinted>2025-05-08T12:17:12Z</cp:lastPrinted>
  <dcterms:created xsi:type="dcterms:W3CDTF">2025-05-08T10:52:25Z</dcterms:created>
  <dcterms:modified xsi:type="dcterms:W3CDTF">2025-05-08T12:17:16Z</dcterms:modified>
</cp:coreProperties>
</file>