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202300"/>
  <bookViews>
    <workbookView xWindow="65416" yWindow="65416" windowWidth="20730" windowHeight="11160" activeTab="0"/>
  </bookViews>
  <sheets>
    <sheet name="Apr 24" sheetId="1" r:id="rId1"/>
    <sheet name="New Schemes" sheetId="2" r:id="rId2"/>
  </sheets>
  <definedNames/>
  <calcPr calcId="191029"/>
  <extLst/>
</workbook>
</file>

<file path=xl/sharedStrings.xml><?xml version="1.0" encoding="utf-8"?>
<sst xmlns="http://schemas.openxmlformats.org/spreadsheetml/2006/main" count="201" uniqueCount="123">
  <si>
    <t xml:space="preserve">Monthly Report for the month of April 2024 </t>
  </si>
  <si>
    <t xml:space="preserve">Sr </t>
  </si>
  <si>
    <t xml:space="preserve">Scheme Name </t>
  </si>
  <si>
    <t>Funds Mobilized for the month of April 2024 (INR in crore)</t>
  </si>
  <si>
    <t>Net Inflow (+ve)/Outflow (-ve) for the month of April 2024 (INR in crore)</t>
  </si>
  <si>
    <t>Average Net Assets Under Management for the month April 2024 (INR in crore)</t>
  </si>
  <si>
    <t>A</t>
  </si>
  <si>
    <t>Open ended Schemes</t>
  </si>
  <si>
    <t>I</t>
  </si>
  <si>
    <t>Income/Debt Oriented Schemes</t>
  </si>
  <si>
    <t>i</t>
  </si>
  <si>
    <t>Overnight Fund</t>
  </si>
  <si>
    <t>ii</t>
  </si>
  <si>
    <t>Liquid Fund</t>
  </si>
  <si>
    <t>iii</t>
  </si>
  <si>
    <t>Ultra Short Duration Fund</t>
  </si>
  <si>
    <t>iv</t>
  </si>
  <si>
    <t>Low Duration Fund</t>
  </si>
  <si>
    <t>v</t>
  </si>
  <si>
    <t>Money Market Fund</t>
  </si>
  <si>
    <t>vi</t>
  </si>
  <si>
    <t>Short Duration Fund</t>
  </si>
  <si>
    <t>vii</t>
  </si>
  <si>
    <t>Medium Duration Fund</t>
  </si>
  <si>
    <t>viii</t>
  </si>
  <si>
    <t>Medium to Long Duration Fund</t>
  </si>
  <si>
    <t>ix</t>
  </si>
  <si>
    <t>Long Duration Fund</t>
  </si>
  <si>
    <t>x</t>
  </si>
  <si>
    <t>Dynamic Bond Fund</t>
  </si>
  <si>
    <t>xi</t>
  </si>
  <si>
    <t>Corporate Bond Fund</t>
  </si>
  <si>
    <t>xii</t>
  </si>
  <si>
    <t>Credit Risk Fund</t>
  </si>
  <si>
    <t>xiii</t>
  </si>
  <si>
    <t>Banking and PSU Fund</t>
  </si>
  <si>
    <t>xiv</t>
  </si>
  <si>
    <t>Gilt Fund</t>
  </si>
  <si>
    <t>xv</t>
  </si>
  <si>
    <t>Gilt Fund with 10 year constant duration</t>
  </si>
  <si>
    <t>xvi</t>
  </si>
  <si>
    <t>Floater Fund</t>
  </si>
  <si>
    <t/>
  </si>
  <si>
    <t>Sub Total - I (i+ii+iii+iv+v+vi+vii+viii+ix+x+xi+xii+xiii+xiv+xv+xvi)</t>
  </si>
  <si>
    <t>II</t>
  </si>
  <si>
    <t>Growth/Equity Oriented Schemes</t>
  </si>
  <si>
    <t>Multi Cap Fund</t>
  </si>
  <si>
    <t>Large Cap Fund</t>
  </si>
  <si>
    <t>Large &amp; Mid Cap Fund</t>
  </si>
  <si>
    <t>Mid Cap Fund</t>
  </si>
  <si>
    <t>Small Cap Fund</t>
  </si>
  <si>
    <t>Dividend Yield Fund</t>
  </si>
  <si>
    <t>Value Fund/Contra Fund</t>
  </si>
  <si>
    <t>Focused Fund</t>
  </si>
  <si>
    <t>Sectoral/Thematic Funds</t>
  </si>
  <si>
    <t>ELSS</t>
  </si>
  <si>
    <t>Flexi Cap Fund</t>
  </si>
  <si>
    <t>Sub Total - II (i+ii+iii+iv+v+vi+vii+viii+ix+x+xi)</t>
  </si>
  <si>
    <t>III</t>
  </si>
  <si>
    <t>Hybrid Schemes</t>
  </si>
  <si>
    <t>Conservative Hybrid Fund</t>
  </si>
  <si>
    <t>Balanced Hybrid Fund/Aggressive Hybrid Fund</t>
  </si>
  <si>
    <t>Dynamic Asset Allocation/Balanced Advantage Fund</t>
  </si>
  <si>
    <t>Multi Asset Allocation Fund</t>
  </si>
  <si>
    <t>Arbitrage Fund</t>
  </si>
  <si>
    <t>Equity Savings Fund</t>
  </si>
  <si>
    <t>Sub Total - III (i+ii+iii+iv+v+vi)</t>
  </si>
  <si>
    <t>IV</t>
  </si>
  <si>
    <t>Solution Oriented Schemes</t>
  </si>
  <si>
    <t>Retirement Fund</t>
  </si>
  <si>
    <t>Childrens Fund</t>
  </si>
  <si>
    <t>Sub Total - IV (i+ii)</t>
  </si>
  <si>
    <t>V</t>
  </si>
  <si>
    <t>Other Schemes</t>
  </si>
  <si>
    <t>Index Funds</t>
  </si>
  <si>
    <t>GOLD ETF</t>
  </si>
  <si>
    <t>Other ETFs</t>
  </si>
  <si>
    <t>Fund of funds investing overseas</t>
  </si>
  <si>
    <t>Sub Total - V (i+ii+iii+iv)</t>
  </si>
  <si>
    <t>Total A-Open ended Schemes</t>
  </si>
  <si>
    <t>B</t>
  </si>
  <si>
    <t>Close Ended Schemes</t>
  </si>
  <si>
    <t>Fixed Term Plan</t>
  </si>
  <si>
    <t>Capital Protection Oriented Schemes</t>
  </si>
  <si>
    <t>Infrastructure Debt Fund</t>
  </si>
  <si>
    <t>Other Debt Scheme</t>
  </si>
  <si>
    <t>Sub Total (i+ii+iii+iv)</t>
  </si>
  <si>
    <t>Other Equity Schemes</t>
  </si>
  <si>
    <t>Sub Total (i+ii)</t>
  </si>
  <si>
    <t>Total B -Close ended Schemes</t>
  </si>
  <si>
    <t>C</t>
  </si>
  <si>
    <t>Interval Schemes</t>
  </si>
  <si>
    <t>Total C Interval Schemes</t>
  </si>
  <si>
    <t>Grand Total</t>
  </si>
  <si>
    <t>Repurchase/ Redemption for the month of April 2024 (INR in crore)</t>
  </si>
  <si>
    <t xml:space="preserve">NEW SCHEMES LAUNCHED DURING APRIL 2024 (ALLOTMENT COMPLETED)     </t>
  </si>
  <si>
    <t xml:space="preserve"> (Rs. in Crore)</t>
  </si>
  <si>
    <t>Open End</t>
  </si>
  <si>
    <t>Close End</t>
  </si>
  <si>
    <t>Total</t>
  </si>
  <si>
    <t>No. of Schemes</t>
  </si>
  <si>
    <t>Funds mobilized</t>
  </si>
  <si>
    <t>A. Growth/Equity Oriented Schemes</t>
  </si>
  <si>
    <t>Subtotal "A"</t>
  </si>
  <si>
    <t>B. Solution Oriented Schemes</t>
  </si>
  <si>
    <t>Subtotal "B"</t>
  </si>
  <si>
    <t>C. Other Schemes</t>
  </si>
  <si>
    <t>Subtotal "C"</t>
  </si>
  <si>
    <t>Total A + B + C</t>
  </si>
  <si>
    <t xml:space="preserve">*NEW SCHEMES LAUNCHED : </t>
  </si>
  <si>
    <t>Open End Schemes</t>
  </si>
  <si>
    <t>Bandhan Innovation Fund</t>
  </si>
  <si>
    <t>TRUSTMF Flexi Cap Fund</t>
  </si>
  <si>
    <t>PGIM India Retirement Fund</t>
  </si>
  <si>
    <t>Tata Nifty Auto Index Fund; Tata Nifty Financial Services Index Fund; Tata Nifty MidSmall Healthcare Index Fund; TATA Nifty500 Multicap India Manufacturing 50:30:20 Index Fund; Tata Nifty Realty Index Fund; Tata Nifty500 Multicap Infrastructure 50:30:20 Index Fund</t>
  </si>
  <si>
    <t>Released on 09-May-2024</t>
  </si>
  <si>
    <t>** Data in respect Fund of Funds Domestic is shown for information only. The same is included in the respective underlying schemes.</t>
  </si>
  <si>
    <t>Fund of Funds Scheme (Domestic) **</t>
  </si>
  <si>
    <t>No. of Schemes as on April 30, 2024</t>
  </si>
  <si>
    <t>No. of Folios as on April 30, 2024</t>
  </si>
  <si>
    <t>Net Assets Under Management as on April 30, 2024 (INR in crore)</t>
  </si>
  <si>
    <t>No. of segregated portfolios created as on April 30, 2024</t>
  </si>
  <si>
    <t>Net Assets Under Management in segregated portfolio as on April 30, 2024 (INR in crore)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</si>
</sst>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4">
    <font>
      <sz val="11"/>
      <color theme="1"/>
      <name val="Calibri"/>
      <family val="2"/>
    </font>
    <font>
      <sz val="10"/>
      <name val="Arial"/>
      <family val="2"/>
    </font>
    <font>
      <sz val="18"/>
      <color theme="3"/>
      <name val="Aptos Display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i/>
      <sz val="8"/>
      <color theme="1"/>
      <name val="Aptos Narrow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0" borderId="0">
      <alignment/>
      <protection/>
    </xf>
  </cellStyleXfs>
  <cellXfs count="66">
    <xf numFmtId="0" fontId="0" fillId="0" borderId="0" xfId="0"/>
    <xf numFmtId="0" fontId="18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top" wrapText="1"/>
    </xf>
    <xf numFmtId="43" fontId="20" fillId="0" borderId="10" xfId="18" applyFont="1" applyBorder="1" applyAlignment="1">
      <alignment horizontal="right" vertical="center"/>
    </xf>
    <xf numFmtId="43" fontId="20" fillId="34" borderId="10" xfId="18" applyFont="1" applyFill="1" applyBorder="1" applyAlignment="1">
      <alignment horizontal="right" vertical="center"/>
    </xf>
    <xf numFmtId="43" fontId="18" fillId="0" borderId="10" xfId="18" applyFont="1" applyBorder="1" applyAlignment="1">
      <alignment vertical="top" wrapText="1"/>
    </xf>
    <xf numFmtId="43" fontId="20" fillId="35" borderId="10" xfId="18" applyFont="1" applyFill="1" applyBorder="1" applyAlignment="1">
      <alignment horizontal="right" vertical="center"/>
    </xf>
    <xf numFmtId="164" fontId="20" fillId="0" borderId="10" xfId="18" applyNumberFormat="1" applyFont="1" applyBorder="1" applyAlignment="1">
      <alignment horizontal="right" vertical="center"/>
    </xf>
    <xf numFmtId="164" fontId="20" fillId="34" borderId="10" xfId="18" applyNumberFormat="1" applyFont="1" applyFill="1" applyBorder="1" applyAlignment="1">
      <alignment horizontal="right" vertical="center"/>
    </xf>
    <xf numFmtId="164" fontId="18" fillId="0" borderId="10" xfId="18" applyNumberFormat="1" applyFont="1" applyBorder="1" applyAlignment="1">
      <alignment vertical="top" wrapText="1"/>
    </xf>
    <xf numFmtId="164" fontId="20" fillId="35" borderId="10" xfId="18" applyNumberFormat="1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164" fontId="18" fillId="0" borderId="10" xfId="18" applyNumberFormat="1" applyFont="1" applyBorder="1" applyAlignment="1">
      <alignment horizontal="right" vertical="center"/>
    </xf>
    <xf numFmtId="43" fontId="18" fillId="0" borderId="10" xfId="18" applyFont="1" applyBorder="1" applyAlignment="1">
      <alignment horizontal="right" vertical="center"/>
    </xf>
    <xf numFmtId="0" fontId="18" fillId="0" borderId="0" xfId="0" applyFont="1" applyAlignment="1">
      <alignment vertical="top" wrapText="1"/>
    </xf>
    <xf numFmtId="0" fontId="18" fillId="0" borderId="10" xfId="0" applyFont="1" applyBorder="1" applyAlignment="1">
      <alignment vertical="top" wrapText="1"/>
    </xf>
    <xf numFmtId="164" fontId="18" fillId="0" borderId="10" xfId="18" applyNumberFormat="1" applyFont="1" applyBorder="1" applyAlignment="1">
      <alignment vertical="top" wrapText="1"/>
    </xf>
    <xf numFmtId="43" fontId="18" fillId="0" borderId="10" xfId="18" applyFont="1" applyBorder="1" applyAlignment="1">
      <alignment vertical="top" wrapText="1"/>
    </xf>
    <xf numFmtId="0" fontId="16" fillId="0" borderId="0" xfId="0" applyFont="1"/>
    <xf numFmtId="164" fontId="0" fillId="0" borderId="0" xfId="18" applyNumberFormat="1" applyFont="1" applyFill="1"/>
    <xf numFmtId="0" fontId="0" fillId="0" borderId="0" xfId="0" applyFont="1"/>
    <xf numFmtId="164" fontId="20" fillId="0" borderId="0" xfId="18" applyNumberFormat="1" applyFont="1" applyFill="1" applyAlignment="1">
      <alignment horizontal="center"/>
    </xf>
    <xf numFmtId="0" fontId="0" fillId="0" borderId="10" xfId="0" applyFont="1" applyBorder="1"/>
    <xf numFmtId="0" fontId="0" fillId="0" borderId="10" xfId="0" applyFont="1" applyBorder="1" applyAlignment="1">
      <alignment horizontal="center" vertical="top" wrapText="1"/>
    </xf>
    <xf numFmtId="164" fontId="16" fillId="0" borderId="10" xfId="18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6" fillId="0" borderId="10" xfId="0" applyFont="1" applyBorder="1" applyAlignment="1">
      <alignment vertical="top" wrapText="1"/>
    </xf>
    <xf numFmtId="164" fontId="0" fillId="0" borderId="10" xfId="18" applyNumberFormat="1" applyFont="1" applyFill="1" applyBorder="1" applyAlignment="1" quotePrefix="1">
      <alignment horizontal="right"/>
    </xf>
    <xf numFmtId="164" fontId="0" fillId="0" borderId="10" xfId="18" applyNumberFormat="1" applyFont="1" applyFill="1" applyBorder="1" applyAlignment="1">
      <alignment horizontal="right" vertical="top" wrapText="1"/>
    </xf>
    <xf numFmtId="164" fontId="16" fillId="0" borderId="10" xfId="18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164" fontId="0" fillId="0" borderId="10" xfId="18" applyNumberFormat="1" applyFont="1" applyFill="1" applyBorder="1" applyAlignment="1" quotePrefix="1">
      <alignment horizontal="right" vertical="top"/>
    </xf>
    <xf numFmtId="0" fontId="0" fillId="0" borderId="11" xfId="0" applyFont="1" applyBorder="1" applyAlignment="1">
      <alignment vertical="center"/>
    </xf>
    <xf numFmtId="164" fontId="16" fillId="0" borderId="10" xfId="18" applyNumberFormat="1" applyFont="1" applyFill="1" applyBorder="1" applyAlignment="1" quotePrefix="1">
      <alignment horizontal="right"/>
    </xf>
    <xf numFmtId="0" fontId="21" fillId="0" borderId="10" xfId="61" applyFont="1" applyBorder="1">
      <alignment/>
      <protection/>
    </xf>
    <xf numFmtId="0" fontId="16" fillId="0" borderId="10" xfId="0" applyFont="1" applyBorder="1"/>
    <xf numFmtId="164" fontId="0" fillId="0" borderId="10" xfId="18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 vertical="top"/>
    </xf>
    <xf numFmtId="0" fontId="20" fillId="0" borderId="0" xfId="0" applyFont="1"/>
    <xf numFmtId="0" fontId="20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16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left" vertical="center"/>
    </xf>
    <xf numFmtId="0" fontId="22" fillId="0" borderId="0" xfId="0" applyFont="1" applyAlignment="1">
      <alignment vertical="top"/>
    </xf>
    <xf numFmtId="0" fontId="23" fillId="0" borderId="0" xfId="0" applyFont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164" fontId="18" fillId="0" borderId="13" xfId="18" applyNumberFormat="1" applyFont="1" applyFill="1" applyBorder="1" applyAlignment="1">
      <alignment vertical="top" wrapText="1"/>
    </xf>
    <xf numFmtId="164" fontId="18" fillId="0" borderId="11" xfId="18" applyNumberFormat="1" applyFont="1" applyFill="1" applyBorder="1" applyAlignment="1">
      <alignment horizontal="left" vertical="top" wrapText="1"/>
    </xf>
    <xf numFmtId="164" fontId="18" fillId="0" borderId="14" xfId="18" applyNumberFormat="1" applyFont="1" applyFill="1" applyBorder="1" applyAlignment="1">
      <alignment horizontal="left" vertical="top" wrapText="1"/>
    </xf>
    <xf numFmtId="164" fontId="18" fillId="0" borderId="15" xfId="18" applyNumberFormat="1" applyFont="1" applyFill="1" applyBorder="1" applyAlignment="1">
      <alignment horizontal="left" vertical="top" wrapText="1"/>
    </xf>
    <xf numFmtId="164" fontId="18" fillId="0" borderId="10" xfId="18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64" fontId="16" fillId="0" borderId="10" xfId="18" applyNumberFormat="1" applyFont="1" applyFill="1" applyBorder="1" applyAlignment="1">
      <alignment horizontal="center"/>
    </xf>
    <xf numFmtId="164" fontId="0" fillId="0" borderId="10" xfId="18" applyNumberFormat="1" applyFont="1" applyFill="1" applyBorder="1" applyAlignment="1">
      <alignment horizontal="left" vertical="top" wrapText="1"/>
    </xf>
    <xf numFmtId="164" fontId="20" fillId="0" borderId="10" xfId="18" applyNumberFormat="1" applyFont="1" applyFill="1" applyBorder="1" applyAlignment="1">
      <alignment horizontal="left" vertical="top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 2 8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819150</xdr:colOff>
          <xdr:row>0</xdr:row>
          <xdr:rowOff>76200</xdr:rowOff>
        </xdr:from>
        <xdr:to>
          <xdr:col>5</xdr:col>
          <xdr:colOff>228600</xdr:colOff>
          <xdr:row>0</xdr:row>
          <xdr:rowOff>571500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2050" name="Object 2" hidden="1">
              <a:extLst xmlns:a="http://schemas.openxmlformats.org/drawingml/2006/main"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oleObject" Target="../embeddings/oleObject3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1"/>
  <sheetViews>
    <sheetView tabSelected="1" workbookViewId="0" topLeftCell="B1">
      <selection activeCell="C3" sqref="C3"/>
    </sheetView>
  </sheetViews>
  <sheetFormatPr defaultColWidth="9.140625" defaultRowHeight="15"/>
  <cols>
    <col min="1" max="1" width="5.7109375" style="1" bestFit="1" customWidth="1"/>
    <col min="2" max="2" width="47.57421875" style="1" bestFit="1" customWidth="1"/>
    <col min="3" max="3" width="14.28125" style="1" customWidth="1"/>
    <col min="4" max="4" width="14.00390625" style="1" customWidth="1"/>
    <col min="5" max="9" width="15.28125" style="1" bestFit="1" customWidth="1"/>
    <col min="10" max="10" width="13.8515625" style="1" customWidth="1"/>
    <col min="11" max="11" width="15.28125" style="1" bestFit="1" customWidth="1"/>
    <col min="12" max="16384" width="9.140625" style="1" customWidth="1"/>
  </cols>
  <sheetData>
    <row r="1" spans="1:11" ht="50.1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6">
      <c r="A3" s="2" t="s">
        <v>1</v>
      </c>
      <c r="B3" s="2" t="s">
        <v>2</v>
      </c>
      <c r="C3" s="2" t="s">
        <v>118</v>
      </c>
      <c r="D3" s="2" t="s">
        <v>119</v>
      </c>
      <c r="E3" s="2" t="s">
        <v>3</v>
      </c>
      <c r="F3" s="2" t="s">
        <v>94</v>
      </c>
      <c r="G3" s="2" t="s">
        <v>4</v>
      </c>
      <c r="H3" s="2" t="s">
        <v>120</v>
      </c>
      <c r="I3" s="2" t="s">
        <v>5</v>
      </c>
      <c r="J3" s="2" t="s">
        <v>121</v>
      </c>
      <c r="K3" s="2" t="s">
        <v>122</v>
      </c>
    </row>
    <row r="4" spans="1:11" ht="15.75">
      <c r="A4" s="2" t="s">
        <v>6</v>
      </c>
      <c r="B4" s="3" t="s">
        <v>7</v>
      </c>
      <c r="C4" s="8"/>
      <c r="D4" s="8"/>
      <c r="E4" s="8"/>
      <c r="F4" s="8"/>
      <c r="G4" s="8"/>
      <c r="H4" s="8"/>
      <c r="I4" s="8"/>
      <c r="J4" s="8"/>
      <c r="K4" s="8"/>
    </row>
    <row r="5" spans="1:11" ht="15.75">
      <c r="A5" s="2" t="s">
        <v>8</v>
      </c>
      <c r="B5" s="3" t="s">
        <v>9</v>
      </c>
      <c r="C5" s="8"/>
      <c r="D5" s="8"/>
      <c r="E5" s="8"/>
      <c r="F5" s="8"/>
      <c r="G5" s="8"/>
      <c r="H5" s="8"/>
      <c r="I5" s="8"/>
      <c r="J5" s="8"/>
      <c r="K5" s="8"/>
    </row>
    <row r="6" spans="1:11" s="22" customFormat="1" ht="15">
      <c r="A6" s="18" t="s">
        <v>10</v>
      </c>
      <c r="B6" s="19" t="s">
        <v>11</v>
      </c>
      <c r="C6" s="20">
        <v>35</v>
      </c>
      <c r="D6" s="20">
        <v>862266</v>
      </c>
      <c r="E6" s="21">
        <v>445523.2224055</v>
      </c>
      <c r="F6" s="21">
        <v>424327.80196695</v>
      </c>
      <c r="G6" s="21">
        <v>21195.42043855</v>
      </c>
      <c r="H6" s="21">
        <v>83006.9942072</v>
      </c>
      <c r="I6" s="21">
        <v>99602.26619987</v>
      </c>
      <c r="J6" s="20">
        <v>0</v>
      </c>
      <c r="K6" s="21">
        <v>0</v>
      </c>
    </row>
    <row r="7" spans="1:11" s="22" customFormat="1" ht="15">
      <c r="A7" s="18" t="s">
        <v>12</v>
      </c>
      <c r="B7" s="19" t="s">
        <v>13</v>
      </c>
      <c r="C7" s="20">
        <v>36</v>
      </c>
      <c r="D7" s="20">
        <v>1795314</v>
      </c>
      <c r="E7" s="21">
        <v>418247.27913669</v>
      </c>
      <c r="F7" s="21">
        <v>315495.78297012</v>
      </c>
      <c r="G7" s="21">
        <v>102751.49616657</v>
      </c>
      <c r="H7" s="21">
        <v>469040.53400062</v>
      </c>
      <c r="I7" s="21">
        <v>498071.74096604</v>
      </c>
      <c r="J7" s="20">
        <v>0</v>
      </c>
      <c r="K7" s="21">
        <v>0</v>
      </c>
    </row>
    <row r="8" spans="1:11" s="22" customFormat="1" ht="15">
      <c r="A8" s="18" t="s">
        <v>14</v>
      </c>
      <c r="B8" s="19" t="s">
        <v>15</v>
      </c>
      <c r="C8" s="20">
        <v>24</v>
      </c>
      <c r="D8" s="20">
        <v>637892</v>
      </c>
      <c r="E8" s="21">
        <v>25202.8536572</v>
      </c>
      <c r="F8" s="21">
        <v>14097.52010853</v>
      </c>
      <c r="G8" s="21">
        <v>11105.33354867</v>
      </c>
      <c r="H8" s="21">
        <v>95225.3846653</v>
      </c>
      <c r="I8" s="21">
        <v>92499.8756352</v>
      </c>
      <c r="J8" s="20">
        <v>0</v>
      </c>
      <c r="K8" s="21">
        <v>0</v>
      </c>
    </row>
    <row r="9" spans="1:11" s="22" customFormat="1" ht="15">
      <c r="A9" s="18" t="s">
        <v>16</v>
      </c>
      <c r="B9" s="19" t="s">
        <v>17</v>
      </c>
      <c r="C9" s="20">
        <v>20</v>
      </c>
      <c r="D9" s="20">
        <v>877232</v>
      </c>
      <c r="E9" s="21">
        <v>16681.6973</v>
      </c>
      <c r="F9" s="21">
        <v>8924.11116002</v>
      </c>
      <c r="G9" s="21">
        <v>7757.58613998</v>
      </c>
      <c r="H9" s="21">
        <v>98542.8004348</v>
      </c>
      <c r="I9" s="21">
        <v>95455.7675134</v>
      </c>
      <c r="J9" s="20">
        <v>0</v>
      </c>
      <c r="K9" s="21">
        <v>0</v>
      </c>
    </row>
    <row r="10" spans="1:11" s="22" customFormat="1" ht="15">
      <c r="A10" s="18" t="s">
        <v>18</v>
      </c>
      <c r="B10" s="19" t="s">
        <v>19</v>
      </c>
      <c r="C10" s="20">
        <v>23</v>
      </c>
      <c r="D10" s="20">
        <v>432420</v>
      </c>
      <c r="E10" s="21">
        <v>61032.23515831</v>
      </c>
      <c r="F10" s="21">
        <v>26948.12056222</v>
      </c>
      <c r="G10" s="21">
        <v>34084.11459609</v>
      </c>
      <c r="H10" s="21">
        <v>183988.4608166</v>
      </c>
      <c r="I10" s="21">
        <v>171114.8191494</v>
      </c>
      <c r="J10" s="20">
        <v>1</v>
      </c>
      <c r="K10" s="21">
        <v>0</v>
      </c>
    </row>
    <row r="11" spans="1:11" s="22" customFormat="1" ht="15">
      <c r="A11" s="18" t="s">
        <v>20</v>
      </c>
      <c r="B11" s="19" t="s">
        <v>21</v>
      </c>
      <c r="C11" s="20">
        <v>23</v>
      </c>
      <c r="D11" s="20">
        <v>448556</v>
      </c>
      <c r="E11" s="21">
        <v>4655.82477056</v>
      </c>
      <c r="F11" s="21">
        <v>2122.41745183</v>
      </c>
      <c r="G11" s="21">
        <v>2533.40731873</v>
      </c>
      <c r="H11" s="21">
        <v>101875.25566157</v>
      </c>
      <c r="I11" s="21">
        <v>101442.86053494</v>
      </c>
      <c r="J11" s="20">
        <v>0</v>
      </c>
      <c r="K11" s="21">
        <v>0</v>
      </c>
    </row>
    <row r="12" spans="1:11" s="22" customFormat="1" ht="15">
      <c r="A12" s="18" t="s">
        <v>22</v>
      </c>
      <c r="B12" s="19" t="s">
        <v>23</v>
      </c>
      <c r="C12" s="20">
        <v>15</v>
      </c>
      <c r="D12" s="20">
        <v>226970</v>
      </c>
      <c r="E12" s="21">
        <v>211.99651731</v>
      </c>
      <c r="F12" s="21">
        <v>636.99517994</v>
      </c>
      <c r="G12" s="21">
        <v>-424.99866263</v>
      </c>
      <c r="H12" s="21">
        <v>25590.0959489</v>
      </c>
      <c r="I12" s="21">
        <v>25788.1531659</v>
      </c>
      <c r="J12" s="20">
        <v>3</v>
      </c>
      <c r="K12" s="21">
        <v>0</v>
      </c>
    </row>
    <row r="13" spans="1:11" s="22" customFormat="1" ht="15">
      <c r="A13" s="18" t="s">
        <v>24</v>
      </c>
      <c r="B13" s="19" t="s">
        <v>25</v>
      </c>
      <c r="C13" s="20">
        <v>12</v>
      </c>
      <c r="D13" s="20">
        <v>100474</v>
      </c>
      <c r="E13" s="21">
        <v>143.25125837</v>
      </c>
      <c r="F13" s="21">
        <v>95.86496673</v>
      </c>
      <c r="G13" s="21">
        <v>47.38629164</v>
      </c>
      <c r="H13" s="21">
        <v>10512.8983259</v>
      </c>
      <c r="I13" s="21">
        <v>10521.0217144</v>
      </c>
      <c r="J13" s="20">
        <v>0</v>
      </c>
      <c r="K13" s="21">
        <v>0</v>
      </c>
    </row>
    <row r="14" spans="1:11" s="22" customFormat="1" ht="15">
      <c r="A14" s="18" t="s">
        <v>26</v>
      </c>
      <c r="B14" s="19" t="s">
        <v>27</v>
      </c>
      <c r="C14" s="20">
        <v>9</v>
      </c>
      <c r="D14" s="20">
        <v>66056</v>
      </c>
      <c r="E14" s="21">
        <v>706.92605506</v>
      </c>
      <c r="F14" s="21">
        <v>126.28548849</v>
      </c>
      <c r="G14" s="21">
        <v>580.64056657</v>
      </c>
      <c r="H14" s="21">
        <v>13199.66011442</v>
      </c>
      <c r="I14" s="21">
        <v>13004.73073596</v>
      </c>
      <c r="J14" s="20">
        <v>0</v>
      </c>
      <c r="K14" s="21">
        <v>0</v>
      </c>
    </row>
    <row r="15" spans="1:11" s="22" customFormat="1" ht="15">
      <c r="A15" s="18" t="s">
        <v>28</v>
      </c>
      <c r="B15" s="19" t="s">
        <v>29</v>
      </c>
      <c r="C15" s="20">
        <v>22</v>
      </c>
      <c r="D15" s="20">
        <v>219635</v>
      </c>
      <c r="E15" s="21">
        <v>1411.02434779</v>
      </c>
      <c r="F15" s="21">
        <v>558.0301867</v>
      </c>
      <c r="G15" s="21">
        <v>852.99416109</v>
      </c>
      <c r="H15" s="21">
        <v>32376.66582496</v>
      </c>
      <c r="I15" s="21">
        <v>31897.3534392</v>
      </c>
      <c r="J15" s="20">
        <v>0</v>
      </c>
      <c r="K15" s="21">
        <v>0</v>
      </c>
    </row>
    <row r="16" spans="1:11" s="22" customFormat="1" ht="15">
      <c r="A16" s="18" t="s">
        <v>30</v>
      </c>
      <c r="B16" s="19" t="s">
        <v>31</v>
      </c>
      <c r="C16" s="20">
        <v>21</v>
      </c>
      <c r="D16" s="20">
        <v>550184</v>
      </c>
      <c r="E16" s="21">
        <v>5315.5313554</v>
      </c>
      <c r="F16" s="21">
        <v>2323.19680914</v>
      </c>
      <c r="G16" s="21">
        <v>2992.33454626</v>
      </c>
      <c r="H16" s="21">
        <v>151020.9143456</v>
      </c>
      <c r="I16" s="21">
        <v>150856.3662318</v>
      </c>
      <c r="J16" s="20">
        <v>0</v>
      </c>
      <c r="K16" s="21">
        <v>0</v>
      </c>
    </row>
    <row r="17" spans="1:11" s="22" customFormat="1" ht="15">
      <c r="A17" s="18" t="s">
        <v>32</v>
      </c>
      <c r="B17" s="19" t="s">
        <v>33</v>
      </c>
      <c r="C17" s="20">
        <v>14</v>
      </c>
      <c r="D17" s="20">
        <v>205509</v>
      </c>
      <c r="E17" s="21">
        <v>49.17959265</v>
      </c>
      <c r="F17" s="21">
        <v>408.14445944</v>
      </c>
      <c r="G17" s="21">
        <v>-358.96486679</v>
      </c>
      <c r="H17" s="21">
        <v>22846.4961969</v>
      </c>
      <c r="I17" s="21">
        <v>22968.3122374</v>
      </c>
      <c r="J17" s="20">
        <v>3</v>
      </c>
      <c r="K17" s="21">
        <v>0</v>
      </c>
    </row>
    <row r="18" spans="1:11" s="22" customFormat="1" ht="15">
      <c r="A18" s="18" t="s">
        <v>34</v>
      </c>
      <c r="B18" s="19" t="s">
        <v>35</v>
      </c>
      <c r="C18" s="20">
        <v>23</v>
      </c>
      <c r="D18" s="20">
        <v>254666</v>
      </c>
      <c r="E18" s="21">
        <v>784.88037327</v>
      </c>
      <c r="F18" s="21">
        <v>1189.43084792</v>
      </c>
      <c r="G18" s="21">
        <v>-404.55047465</v>
      </c>
      <c r="H18" s="21">
        <v>80729.6981021</v>
      </c>
      <c r="I18" s="21">
        <v>80645.9749488</v>
      </c>
      <c r="J18" s="20">
        <v>0</v>
      </c>
      <c r="K18" s="21">
        <v>0</v>
      </c>
    </row>
    <row r="19" spans="1:11" s="22" customFormat="1" ht="15">
      <c r="A19" s="18" t="s">
        <v>36</v>
      </c>
      <c r="B19" s="19" t="s">
        <v>37</v>
      </c>
      <c r="C19" s="20">
        <v>21</v>
      </c>
      <c r="D19" s="20">
        <v>188788</v>
      </c>
      <c r="E19" s="21">
        <v>5630.38698782</v>
      </c>
      <c r="F19" s="21">
        <v>420.14761861</v>
      </c>
      <c r="G19" s="21">
        <v>5210.23936921</v>
      </c>
      <c r="H19" s="21">
        <v>32325.6257527</v>
      </c>
      <c r="I19" s="21">
        <v>29910.9643841</v>
      </c>
      <c r="J19" s="20">
        <v>0</v>
      </c>
      <c r="K19" s="21">
        <v>0</v>
      </c>
    </row>
    <row r="20" spans="1:11" s="22" customFormat="1" ht="15">
      <c r="A20" s="18" t="s">
        <v>38</v>
      </c>
      <c r="B20" s="19" t="s">
        <v>39</v>
      </c>
      <c r="C20" s="20">
        <v>5</v>
      </c>
      <c r="D20" s="20">
        <v>37674</v>
      </c>
      <c r="E20" s="21">
        <v>417.11297324</v>
      </c>
      <c r="F20" s="21">
        <v>67.66940112</v>
      </c>
      <c r="G20" s="21">
        <v>349.44357212</v>
      </c>
      <c r="H20" s="21">
        <v>5072.5592463</v>
      </c>
      <c r="I20" s="21">
        <v>4985.1693132</v>
      </c>
      <c r="J20" s="20">
        <v>0</v>
      </c>
      <c r="K20" s="21">
        <v>0</v>
      </c>
    </row>
    <row r="21" spans="1:11" s="22" customFormat="1" ht="15">
      <c r="A21" s="18" t="s">
        <v>40</v>
      </c>
      <c r="B21" s="19" t="s">
        <v>41</v>
      </c>
      <c r="C21" s="20">
        <v>13</v>
      </c>
      <c r="D21" s="20">
        <v>214429</v>
      </c>
      <c r="E21" s="21">
        <v>3059.72072741</v>
      </c>
      <c r="F21" s="21">
        <v>1441.07940827</v>
      </c>
      <c r="G21" s="21">
        <v>1618.64131914</v>
      </c>
      <c r="H21" s="21">
        <v>53433.9837969</v>
      </c>
      <c r="I21" s="21">
        <v>52923.4423234</v>
      </c>
      <c r="J21" s="20">
        <v>0</v>
      </c>
      <c r="K21" s="21">
        <v>0</v>
      </c>
    </row>
    <row r="22" spans="1:11" ht="30">
      <c r="A22" s="6" t="s">
        <v>42</v>
      </c>
      <c r="B22" s="17" t="s">
        <v>43</v>
      </c>
      <c r="C22" s="14">
        <f>SUM($C$6:$C$21)</f>
        <v>316</v>
      </c>
      <c r="D22" s="14">
        <f>SUM($D$6:$D$21)</f>
        <v>7118065</v>
      </c>
      <c r="E22" s="10">
        <f>SUM($E$6:$E$21)</f>
        <v>989073.1226165803</v>
      </c>
      <c r="F22" s="10">
        <f>SUM($F$6:$F$21)</f>
        <v>799182.5985860301</v>
      </c>
      <c r="G22" s="10">
        <f>SUM($G$6:$G$21)</f>
        <v>189890.52403055</v>
      </c>
      <c r="H22" s="10">
        <f>SUM($H$6:$H$21)</f>
        <v>1458788.0274407703</v>
      </c>
      <c r="I22" s="10">
        <f>SUM($I$6:$I$21)</f>
        <v>1481688.8184930098</v>
      </c>
      <c r="J22" s="14">
        <f>SUM($J$6:$J$21)</f>
        <v>7</v>
      </c>
      <c r="K22" s="10">
        <f>SUM($K$6:$K$21)</f>
        <v>0</v>
      </c>
    </row>
    <row r="23" spans="1:11" ht="15">
      <c r="A23" s="8"/>
      <c r="B23" s="5" t="s">
        <v>42</v>
      </c>
      <c r="C23" s="15"/>
      <c r="D23" s="15"/>
      <c r="E23" s="11"/>
      <c r="F23" s="11"/>
      <c r="G23" s="11"/>
      <c r="H23" s="11"/>
      <c r="I23" s="11"/>
      <c r="J23" s="15"/>
      <c r="K23" s="11"/>
    </row>
    <row r="24" spans="1:11" ht="15.75">
      <c r="A24" s="2" t="s">
        <v>44</v>
      </c>
      <c r="B24" s="3" t="s">
        <v>45</v>
      </c>
      <c r="C24" s="15"/>
      <c r="D24" s="15"/>
      <c r="E24" s="11"/>
      <c r="F24" s="11"/>
      <c r="G24" s="11"/>
      <c r="H24" s="11"/>
      <c r="I24" s="11"/>
      <c r="J24" s="15"/>
      <c r="K24" s="11"/>
    </row>
    <row r="25" spans="1:11" s="22" customFormat="1" ht="15">
      <c r="A25" s="18" t="s">
        <v>10</v>
      </c>
      <c r="B25" s="19" t="s">
        <v>46</v>
      </c>
      <c r="C25" s="20">
        <v>24</v>
      </c>
      <c r="D25" s="20">
        <v>6283413</v>
      </c>
      <c r="E25" s="21">
        <v>4183.05879462</v>
      </c>
      <c r="F25" s="21">
        <v>1459.19130458</v>
      </c>
      <c r="G25" s="21">
        <v>2723.86749004</v>
      </c>
      <c r="H25" s="21">
        <v>134861.1867843</v>
      </c>
      <c r="I25" s="21">
        <v>130492.5314493</v>
      </c>
      <c r="J25" s="20">
        <v>0</v>
      </c>
      <c r="K25" s="21">
        <v>0</v>
      </c>
    </row>
    <row r="26" spans="1:11" s="22" customFormat="1" ht="15">
      <c r="A26" s="18" t="s">
        <v>12</v>
      </c>
      <c r="B26" s="19" t="s">
        <v>47</v>
      </c>
      <c r="C26" s="20">
        <v>31</v>
      </c>
      <c r="D26" s="20">
        <v>13858639</v>
      </c>
      <c r="E26" s="21">
        <v>5481.82232843</v>
      </c>
      <c r="F26" s="21">
        <v>5124.2632769</v>
      </c>
      <c r="G26" s="21">
        <v>357.55905153</v>
      </c>
      <c r="H26" s="21">
        <v>321048.1040655</v>
      </c>
      <c r="I26" s="21">
        <v>317788.1147979</v>
      </c>
      <c r="J26" s="20">
        <v>0</v>
      </c>
      <c r="K26" s="21">
        <v>0</v>
      </c>
    </row>
    <row r="27" spans="1:11" s="22" customFormat="1" ht="15">
      <c r="A27" s="18" t="s">
        <v>14</v>
      </c>
      <c r="B27" s="19" t="s">
        <v>48</v>
      </c>
      <c r="C27" s="20">
        <v>29</v>
      </c>
      <c r="D27" s="20">
        <v>9458793</v>
      </c>
      <c r="E27" s="21">
        <v>5025.86137875</v>
      </c>
      <c r="F27" s="21">
        <v>2386.95396798</v>
      </c>
      <c r="G27" s="21">
        <v>2638.90741077</v>
      </c>
      <c r="H27" s="21">
        <v>218060.9528856</v>
      </c>
      <c r="I27" s="21">
        <v>212926.2714968</v>
      </c>
      <c r="J27" s="20">
        <v>0</v>
      </c>
      <c r="K27" s="21">
        <v>0</v>
      </c>
    </row>
    <row r="28" spans="1:11" s="22" customFormat="1" ht="15">
      <c r="A28" s="18" t="s">
        <v>16</v>
      </c>
      <c r="B28" s="19" t="s">
        <v>49</v>
      </c>
      <c r="C28" s="20">
        <v>29</v>
      </c>
      <c r="D28" s="20">
        <v>14380224</v>
      </c>
      <c r="E28" s="21">
        <v>5651.15398689</v>
      </c>
      <c r="F28" s="21">
        <v>3858.08693853</v>
      </c>
      <c r="G28" s="21">
        <v>1793.06704836</v>
      </c>
      <c r="H28" s="21">
        <v>316222.6212076</v>
      </c>
      <c r="I28" s="21">
        <v>308387.82356</v>
      </c>
      <c r="J28" s="20">
        <v>0</v>
      </c>
      <c r="K28" s="21">
        <v>0</v>
      </c>
    </row>
    <row r="29" spans="1:11" s="22" customFormat="1" ht="15">
      <c r="A29" s="18" t="s">
        <v>18</v>
      </c>
      <c r="B29" s="19" t="s">
        <v>50</v>
      </c>
      <c r="C29" s="20">
        <v>27</v>
      </c>
      <c r="D29" s="20">
        <v>19402862</v>
      </c>
      <c r="E29" s="21">
        <v>6232.28876783</v>
      </c>
      <c r="F29" s="21">
        <v>4023.58543182</v>
      </c>
      <c r="G29" s="21">
        <v>2208.70333601</v>
      </c>
      <c r="H29" s="21">
        <v>266109.7511927</v>
      </c>
      <c r="I29" s="21">
        <v>257589.3421539</v>
      </c>
      <c r="J29" s="20">
        <v>0</v>
      </c>
      <c r="K29" s="21">
        <v>0</v>
      </c>
    </row>
    <row r="30" spans="1:11" s="22" customFormat="1" ht="15">
      <c r="A30" s="18" t="s">
        <v>20</v>
      </c>
      <c r="B30" s="19" t="s">
        <v>51</v>
      </c>
      <c r="C30" s="20">
        <v>9</v>
      </c>
      <c r="D30" s="20">
        <v>901907</v>
      </c>
      <c r="E30" s="21">
        <v>884.0357853</v>
      </c>
      <c r="F30" s="21">
        <v>542.68721022</v>
      </c>
      <c r="G30" s="21">
        <v>341.34857508</v>
      </c>
      <c r="H30" s="21">
        <v>25216.7647604</v>
      </c>
      <c r="I30" s="21">
        <v>24535.6326003</v>
      </c>
      <c r="J30" s="20">
        <v>0</v>
      </c>
      <c r="K30" s="21">
        <v>0</v>
      </c>
    </row>
    <row r="31" spans="1:11" s="22" customFormat="1" ht="15">
      <c r="A31" s="18" t="s">
        <v>22</v>
      </c>
      <c r="B31" s="19" t="s">
        <v>52</v>
      </c>
      <c r="C31" s="20">
        <v>23</v>
      </c>
      <c r="D31" s="20">
        <v>6348393</v>
      </c>
      <c r="E31" s="21">
        <v>3662.96001666</v>
      </c>
      <c r="F31" s="21">
        <v>1676.23341777</v>
      </c>
      <c r="G31" s="21">
        <v>1986.72659889</v>
      </c>
      <c r="H31" s="21">
        <v>157945.5294768</v>
      </c>
      <c r="I31" s="21">
        <v>154296.325139</v>
      </c>
      <c r="J31" s="20">
        <v>0</v>
      </c>
      <c r="K31" s="21">
        <v>0</v>
      </c>
    </row>
    <row r="32" spans="1:11" s="22" customFormat="1" ht="15">
      <c r="A32" s="18" t="s">
        <v>24</v>
      </c>
      <c r="B32" s="19" t="s">
        <v>53</v>
      </c>
      <c r="C32" s="20">
        <v>28</v>
      </c>
      <c r="D32" s="20">
        <v>5087570</v>
      </c>
      <c r="E32" s="21">
        <v>2166.88028647</v>
      </c>
      <c r="F32" s="21">
        <v>2494.91891409</v>
      </c>
      <c r="G32" s="21">
        <v>-328.03862762</v>
      </c>
      <c r="H32" s="21">
        <v>133904.73454053</v>
      </c>
      <c r="I32" s="21">
        <v>131926.471695</v>
      </c>
      <c r="J32" s="20">
        <v>0</v>
      </c>
      <c r="K32" s="21">
        <v>0</v>
      </c>
    </row>
    <row r="33" spans="1:11" s="22" customFormat="1" ht="15">
      <c r="A33" s="18" t="s">
        <v>26</v>
      </c>
      <c r="B33" s="19" t="s">
        <v>54</v>
      </c>
      <c r="C33" s="20">
        <v>161</v>
      </c>
      <c r="D33" s="20">
        <v>19067350</v>
      </c>
      <c r="E33" s="21">
        <v>11839.92764932</v>
      </c>
      <c r="F33" s="21">
        <v>6673.87731201</v>
      </c>
      <c r="G33" s="21">
        <v>5166.05033731</v>
      </c>
      <c r="H33" s="21">
        <v>313693.77549862</v>
      </c>
      <c r="I33" s="21">
        <v>306118.03423645</v>
      </c>
      <c r="J33" s="20">
        <v>0</v>
      </c>
      <c r="K33" s="21">
        <v>0</v>
      </c>
    </row>
    <row r="34" spans="1:11" s="22" customFormat="1" ht="15">
      <c r="A34" s="18" t="s">
        <v>28</v>
      </c>
      <c r="B34" s="19" t="s">
        <v>55</v>
      </c>
      <c r="C34" s="20">
        <v>42</v>
      </c>
      <c r="D34" s="20">
        <v>16228330</v>
      </c>
      <c r="E34" s="21">
        <v>2345.33476432</v>
      </c>
      <c r="F34" s="21">
        <v>2489.37402417</v>
      </c>
      <c r="G34" s="21">
        <v>-144.03925985</v>
      </c>
      <c r="H34" s="21">
        <v>222263.37248069</v>
      </c>
      <c r="I34" s="21">
        <v>218852.27742021</v>
      </c>
      <c r="J34" s="20">
        <v>0</v>
      </c>
      <c r="K34" s="21">
        <v>0</v>
      </c>
    </row>
    <row r="35" spans="1:11" s="22" customFormat="1" ht="15">
      <c r="A35" s="18" t="s">
        <v>30</v>
      </c>
      <c r="B35" s="19" t="s">
        <v>56</v>
      </c>
      <c r="C35" s="20">
        <v>39</v>
      </c>
      <c r="D35" s="20">
        <v>14535204</v>
      </c>
      <c r="E35" s="21">
        <v>7893.75424208</v>
      </c>
      <c r="F35" s="21">
        <v>5720.81983156</v>
      </c>
      <c r="G35" s="21">
        <v>2172.93441052</v>
      </c>
      <c r="H35" s="21">
        <v>364996.67496443</v>
      </c>
      <c r="I35" s="21">
        <v>358641.66268561</v>
      </c>
      <c r="J35" s="20">
        <v>0</v>
      </c>
      <c r="K35" s="21">
        <v>0</v>
      </c>
    </row>
    <row r="36" spans="1:11" ht="15">
      <c r="A36" s="6" t="s">
        <v>42</v>
      </c>
      <c r="B36" s="6" t="s">
        <v>57</v>
      </c>
      <c r="C36" s="14">
        <f>SUM($C$25:$C$35)</f>
        <v>442</v>
      </c>
      <c r="D36" s="14">
        <f>SUM($D$25:$D$35)</f>
        <v>125552685</v>
      </c>
      <c r="E36" s="10">
        <f>SUM($E$25:$E$35)</f>
        <v>55367.07800067</v>
      </c>
      <c r="F36" s="10">
        <f>SUM($F$25:$F$35)</f>
        <v>36449.99162963</v>
      </c>
      <c r="G36" s="10">
        <f>SUM($G$25:$G$35)</f>
        <v>18917.086371039997</v>
      </c>
      <c r="H36" s="10">
        <f>SUM($H$25:$H$35)</f>
        <v>2474323.46785717</v>
      </c>
      <c r="I36" s="10">
        <f>SUM($I$25:$I$35)</f>
        <v>2421554.48723447</v>
      </c>
      <c r="J36" s="14">
        <f>SUM($J$25:$J$35)</f>
        <v>0</v>
      </c>
      <c r="K36" s="10">
        <f>SUM($K$25:$K$35)</f>
        <v>0</v>
      </c>
    </row>
    <row r="37" spans="1:11" ht="15">
      <c r="A37" s="8"/>
      <c r="B37" s="5" t="s">
        <v>42</v>
      </c>
      <c r="C37" s="15"/>
      <c r="D37" s="15"/>
      <c r="E37" s="11"/>
      <c r="F37" s="11"/>
      <c r="G37" s="11"/>
      <c r="H37" s="11"/>
      <c r="I37" s="11"/>
      <c r="J37" s="15"/>
      <c r="K37" s="11"/>
    </row>
    <row r="38" spans="1:11" ht="15.75">
      <c r="A38" s="2" t="s">
        <v>58</v>
      </c>
      <c r="B38" s="3" t="s">
        <v>59</v>
      </c>
      <c r="C38" s="15"/>
      <c r="D38" s="15"/>
      <c r="E38" s="11"/>
      <c r="F38" s="11"/>
      <c r="G38" s="11"/>
      <c r="H38" s="11"/>
      <c r="I38" s="11"/>
      <c r="J38" s="15"/>
      <c r="K38" s="11"/>
    </row>
    <row r="39" spans="1:11" s="22" customFormat="1" ht="15">
      <c r="A39" s="18" t="s">
        <v>10</v>
      </c>
      <c r="B39" s="19" t="s">
        <v>60</v>
      </c>
      <c r="C39" s="20">
        <v>19</v>
      </c>
      <c r="D39" s="20">
        <v>538841</v>
      </c>
      <c r="E39" s="21">
        <v>449.31778155</v>
      </c>
      <c r="F39" s="21">
        <v>457.28461943</v>
      </c>
      <c r="G39" s="21">
        <v>-7.96683788000001</v>
      </c>
      <c r="H39" s="21">
        <v>27159.72576864</v>
      </c>
      <c r="I39" s="21">
        <v>27017.40797783</v>
      </c>
      <c r="J39" s="20">
        <v>1</v>
      </c>
      <c r="K39" s="21">
        <v>0</v>
      </c>
    </row>
    <row r="40" spans="1:11" s="22" customFormat="1" ht="15">
      <c r="A40" s="18" t="s">
        <v>12</v>
      </c>
      <c r="B40" s="19" t="s">
        <v>61</v>
      </c>
      <c r="C40" s="20">
        <v>31</v>
      </c>
      <c r="D40" s="20">
        <v>5442365</v>
      </c>
      <c r="E40" s="21">
        <v>2923.09141747</v>
      </c>
      <c r="F40" s="21">
        <v>2905.99791</v>
      </c>
      <c r="G40" s="21">
        <v>17.0935074700001</v>
      </c>
      <c r="H40" s="21">
        <v>202597.62284668</v>
      </c>
      <c r="I40" s="21">
        <v>200018.87989146</v>
      </c>
      <c r="J40" s="20">
        <v>2</v>
      </c>
      <c r="K40" s="21">
        <v>9.3273</v>
      </c>
    </row>
    <row r="41" spans="1:11" s="22" customFormat="1" ht="15">
      <c r="A41" s="18" t="s">
        <v>14</v>
      </c>
      <c r="B41" s="19" t="s">
        <v>62</v>
      </c>
      <c r="C41" s="20">
        <v>33</v>
      </c>
      <c r="D41" s="20">
        <v>4655854</v>
      </c>
      <c r="E41" s="21">
        <v>5204.87665049</v>
      </c>
      <c r="F41" s="21">
        <v>3860.30345908</v>
      </c>
      <c r="G41" s="21">
        <v>1344.57319141</v>
      </c>
      <c r="H41" s="21">
        <v>256237.81704142</v>
      </c>
      <c r="I41" s="21">
        <v>253244.67657928</v>
      </c>
      <c r="J41" s="20">
        <v>0</v>
      </c>
      <c r="K41" s="21">
        <v>0</v>
      </c>
    </row>
    <row r="42" spans="1:11" s="22" customFormat="1" ht="15">
      <c r="A42" s="18" t="s">
        <v>16</v>
      </c>
      <c r="B42" s="19" t="s">
        <v>63</v>
      </c>
      <c r="C42" s="20">
        <v>23</v>
      </c>
      <c r="D42" s="20">
        <v>2101004</v>
      </c>
      <c r="E42" s="21">
        <v>4143.00751789</v>
      </c>
      <c r="F42" s="21">
        <v>830.44499641</v>
      </c>
      <c r="G42" s="21">
        <v>3312.56252148</v>
      </c>
      <c r="H42" s="21">
        <v>74020.6827312</v>
      </c>
      <c r="I42" s="21">
        <v>76256.8921096</v>
      </c>
      <c r="J42" s="20">
        <v>0</v>
      </c>
      <c r="K42" s="21">
        <v>0</v>
      </c>
    </row>
    <row r="43" spans="1:11" s="22" customFormat="1" ht="15">
      <c r="A43" s="18" t="s">
        <v>18</v>
      </c>
      <c r="B43" s="19" t="s">
        <v>64</v>
      </c>
      <c r="C43" s="20">
        <v>27</v>
      </c>
      <c r="D43" s="20">
        <v>504940</v>
      </c>
      <c r="E43" s="21">
        <v>27706.15208209</v>
      </c>
      <c r="F43" s="21">
        <v>13804.90637178</v>
      </c>
      <c r="G43" s="21">
        <v>13901.24571031</v>
      </c>
      <c r="H43" s="21">
        <v>166249.56909338</v>
      </c>
      <c r="I43" s="21">
        <v>189328.27001082</v>
      </c>
      <c r="J43" s="20">
        <v>0</v>
      </c>
      <c r="K43" s="21">
        <v>0</v>
      </c>
    </row>
    <row r="44" spans="1:11" s="22" customFormat="1" ht="15">
      <c r="A44" s="18" t="s">
        <v>20</v>
      </c>
      <c r="B44" s="19" t="s">
        <v>65</v>
      </c>
      <c r="C44" s="20">
        <v>22</v>
      </c>
      <c r="D44" s="20">
        <v>415199</v>
      </c>
      <c r="E44" s="21">
        <v>2658.38131749</v>
      </c>
      <c r="F44" s="21">
        <v>1362.94911089</v>
      </c>
      <c r="G44" s="21">
        <v>1295.4322066</v>
      </c>
      <c r="H44" s="21">
        <v>31383.0961465</v>
      </c>
      <c r="I44" s="21">
        <v>31281.8559024</v>
      </c>
      <c r="J44" s="20">
        <v>2</v>
      </c>
      <c r="K44" s="21">
        <v>25.8129</v>
      </c>
    </row>
    <row r="45" spans="1:11" ht="15">
      <c r="A45" s="6" t="s">
        <v>42</v>
      </c>
      <c r="B45" s="6" t="s">
        <v>66</v>
      </c>
      <c r="C45" s="14">
        <f>SUM($C$39:$C$44)</f>
        <v>155</v>
      </c>
      <c r="D45" s="14">
        <f>SUM($D$39:$D$44)</f>
        <v>13658203</v>
      </c>
      <c r="E45" s="10">
        <f>SUM($E$39:$E$44)</f>
        <v>43084.82676698</v>
      </c>
      <c r="F45" s="10">
        <f>SUM($F$39:$F$44)</f>
        <v>23221.88646759</v>
      </c>
      <c r="G45" s="10">
        <f>SUM($G$39:$G$44)</f>
        <v>19862.94029939</v>
      </c>
      <c r="H45" s="10">
        <f>SUM($H$39:$H$44)</f>
        <v>757648.51362782</v>
      </c>
      <c r="I45" s="10">
        <f>SUM($I$39:$I$44)</f>
        <v>777147.98247139</v>
      </c>
      <c r="J45" s="14">
        <f>SUM($J$39:$J$44)</f>
        <v>5</v>
      </c>
      <c r="K45" s="10">
        <f>SUM($K$39:$K$44)</f>
        <v>35.1402</v>
      </c>
    </row>
    <row r="46" spans="1:11" ht="15">
      <c r="A46" s="8"/>
      <c r="B46" s="5" t="s">
        <v>42</v>
      </c>
      <c r="C46" s="15"/>
      <c r="D46" s="15"/>
      <c r="E46" s="11"/>
      <c r="F46" s="11"/>
      <c r="G46" s="11"/>
      <c r="H46" s="11"/>
      <c r="I46" s="11"/>
      <c r="J46" s="15"/>
      <c r="K46" s="11"/>
    </row>
    <row r="47" spans="1:11" ht="15.75">
      <c r="A47" s="2" t="s">
        <v>67</v>
      </c>
      <c r="B47" s="3" t="s">
        <v>68</v>
      </c>
      <c r="C47" s="15"/>
      <c r="D47" s="15"/>
      <c r="E47" s="11"/>
      <c r="F47" s="11"/>
      <c r="G47" s="11"/>
      <c r="H47" s="11"/>
      <c r="I47" s="11"/>
      <c r="J47" s="15"/>
      <c r="K47" s="11"/>
    </row>
    <row r="48" spans="1:11" s="22" customFormat="1" ht="15">
      <c r="A48" s="18" t="s">
        <v>10</v>
      </c>
      <c r="B48" s="19" t="s">
        <v>69</v>
      </c>
      <c r="C48" s="20">
        <v>28</v>
      </c>
      <c r="D48" s="20">
        <v>2881792</v>
      </c>
      <c r="E48" s="21">
        <v>380.43444736</v>
      </c>
      <c r="F48" s="21">
        <v>203.42907499</v>
      </c>
      <c r="G48" s="21">
        <v>177.00537237</v>
      </c>
      <c r="H48" s="21">
        <v>26265.8218619</v>
      </c>
      <c r="I48" s="21">
        <v>25826.8685146</v>
      </c>
      <c r="J48" s="20">
        <v>0</v>
      </c>
      <c r="K48" s="21">
        <v>0</v>
      </c>
    </row>
    <row r="49" spans="1:11" s="22" customFormat="1" ht="15">
      <c r="A49" s="18" t="s">
        <v>12</v>
      </c>
      <c r="B49" s="19" t="s">
        <v>70</v>
      </c>
      <c r="C49" s="20">
        <v>11</v>
      </c>
      <c r="D49" s="20">
        <v>2988784</v>
      </c>
      <c r="E49" s="21">
        <v>144.20533038</v>
      </c>
      <c r="F49" s="21">
        <v>74.40965841</v>
      </c>
      <c r="G49" s="21">
        <v>69.79567197</v>
      </c>
      <c r="H49" s="21">
        <v>19775.86945004</v>
      </c>
      <c r="I49" s="21">
        <v>19369.33087763</v>
      </c>
      <c r="J49" s="20">
        <v>0</v>
      </c>
      <c r="K49" s="21">
        <v>0</v>
      </c>
    </row>
    <row r="50" spans="1:11" ht="15">
      <c r="A50" s="6" t="s">
        <v>42</v>
      </c>
      <c r="B50" s="6" t="s">
        <v>71</v>
      </c>
      <c r="C50" s="14">
        <f>SUM($C$48:$C$49)</f>
        <v>39</v>
      </c>
      <c r="D50" s="14">
        <f>SUM($D$48:$D$49)</f>
        <v>5870576</v>
      </c>
      <c r="E50" s="10">
        <f>SUM($E$48:$E$49)</f>
        <v>524.63977774</v>
      </c>
      <c r="F50" s="10">
        <f>SUM($F$48:$F$49)</f>
        <v>277.8387334</v>
      </c>
      <c r="G50" s="10">
        <f>SUM($G$48:$G$49)</f>
        <v>246.80104434</v>
      </c>
      <c r="H50" s="10">
        <f>SUM($H$48:$H$49)</f>
        <v>46041.69131194</v>
      </c>
      <c r="I50" s="10">
        <f>SUM($I$48:$I$49)</f>
        <v>45196.19939223</v>
      </c>
      <c r="J50" s="14">
        <f>SUM($J$48:$J$49)</f>
        <v>0</v>
      </c>
      <c r="K50" s="10">
        <f>SUM($K$48:$K$49)</f>
        <v>0</v>
      </c>
    </row>
    <row r="51" spans="1:11" ht="15">
      <c r="A51" s="8"/>
      <c r="B51" s="5" t="s">
        <v>42</v>
      </c>
      <c r="C51" s="15"/>
      <c r="D51" s="15"/>
      <c r="E51" s="11"/>
      <c r="F51" s="11"/>
      <c r="G51" s="11"/>
      <c r="H51" s="11"/>
      <c r="I51" s="11"/>
      <c r="J51" s="15"/>
      <c r="K51" s="11"/>
    </row>
    <row r="52" spans="1:11" ht="15.75">
      <c r="A52" s="2" t="s">
        <v>72</v>
      </c>
      <c r="B52" s="3" t="s">
        <v>73</v>
      </c>
      <c r="C52" s="15"/>
      <c r="D52" s="15"/>
      <c r="E52" s="11"/>
      <c r="F52" s="11"/>
      <c r="G52" s="11"/>
      <c r="H52" s="11"/>
      <c r="I52" s="11"/>
      <c r="J52" s="15"/>
      <c r="K52" s="11"/>
    </row>
    <row r="53" spans="1:11" s="22" customFormat="1" ht="15">
      <c r="A53" s="18" t="s">
        <v>10</v>
      </c>
      <c r="B53" s="19" t="s">
        <v>74</v>
      </c>
      <c r="C53" s="20">
        <v>213</v>
      </c>
      <c r="D53" s="20">
        <v>7983396</v>
      </c>
      <c r="E53" s="21">
        <v>10027.34311406</v>
      </c>
      <c r="F53" s="21">
        <v>3503.28188741</v>
      </c>
      <c r="G53" s="21">
        <v>6524.06122665</v>
      </c>
      <c r="H53" s="21">
        <v>223054.4976785</v>
      </c>
      <c r="I53" s="21">
        <v>218151.1602149</v>
      </c>
      <c r="J53" s="20">
        <v>0</v>
      </c>
      <c r="K53" s="21">
        <v>0</v>
      </c>
    </row>
    <row r="54" spans="1:11" s="22" customFormat="1" ht="15">
      <c r="A54" s="18" t="s">
        <v>12</v>
      </c>
      <c r="B54" s="19" t="s">
        <v>75</v>
      </c>
      <c r="C54" s="20">
        <v>17</v>
      </c>
      <c r="D54" s="20">
        <v>5183711</v>
      </c>
      <c r="E54" s="21">
        <v>704.0381946</v>
      </c>
      <c r="F54" s="21">
        <v>1099.72422845</v>
      </c>
      <c r="G54" s="21">
        <v>-395.68603385</v>
      </c>
      <c r="H54" s="21">
        <v>32789.00313079</v>
      </c>
      <c r="I54" s="21">
        <v>32855.41276593</v>
      </c>
      <c r="J54" s="20">
        <v>0</v>
      </c>
      <c r="K54" s="21">
        <v>0</v>
      </c>
    </row>
    <row r="55" spans="1:11" s="22" customFormat="1" ht="15">
      <c r="A55" s="18" t="s">
        <v>14</v>
      </c>
      <c r="B55" s="19" t="s">
        <v>76</v>
      </c>
      <c r="C55" s="20">
        <v>189</v>
      </c>
      <c r="D55" s="20">
        <v>14029727</v>
      </c>
      <c r="E55" s="21">
        <v>15447.3613561</v>
      </c>
      <c r="F55" s="21">
        <v>9700.3683928</v>
      </c>
      <c r="G55" s="21">
        <v>5746.9929633</v>
      </c>
      <c r="H55" s="21">
        <v>682048.72792419</v>
      </c>
      <c r="I55" s="21">
        <v>672950.76170203</v>
      </c>
      <c r="J55" s="20">
        <v>0</v>
      </c>
      <c r="K55" s="21">
        <v>0</v>
      </c>
    </row>
    <row r="56" spans="1:11" s="22" customFormat="1" ht="15">
      <c r="A56" s="18" t="s">
        <v>16</v>
      </c>
      <c r="B56" s="19" t="s">
        <v>77</v>
      </c>
      <c r="C56" s="20">
        <v>55</v>
      </c>
      <c r="D56" s="20">
        <v>1512123</v>
      </c>
      <c r="E56" s="21">
        <v>232.85493824</v>
      </c>
      <c r="F56" s="21">
        <v>603.25676232</v>
      </c>
      <c r="G56" s="21">
        <v>-370.40182408</v>
      </c>
      <c r="H56" s="21">
        <v>24591.89961984</v>
      </c>
      <c r="I56" s="21">
        <v>24974.55058103</v>
      </c>
      <c r="J56" s="20">
        <v>0</v>
      </c>
      <c r="K56" s="21">
        <v>0</v>
      </c>
    </row>
    <row r="57" spans="1:11" ht="15">
      <c r="A57" s="6" t="s">
        <v>42</v>
      </c>
      <c r="B57" s="6" t="s">
        <v>78</v>
      </c>
      <c r="C57" s="14">
        <f>SUM($C$53:$C$56)</f>
        <v>474</v>
      </c>
      <c r="D57" s="14">
        <f>SUM($D$53:$D$56)</f>
        <v>28708957</v>
      </c>
      <c r="E57" s="10">
        <f>SUM($E$53:$E$56)</f>
        <v>26411.597603000002</v>
      </c>
      <c r="F57" s="10">
        <f>SUM($F$53:$F$56)</f>
        <v>14906.631270979999</v>
      </c>
      <c r="G57" s="10">
        <f>SUM($G$53:$G$56)</f>
        <v>11504.966332020002</v>
      </c>
      <c r="H57" s="10">
        <f>SUM($H$53:$H$56)</f>
        <v>962484.12835332</v>
      </c>
      <c r="I57" s="10">
        <f>SUM($I$53:$I$56)</f>
        <v>948931.8852638899</v>
      </c>
      <c r="J57" s="14">
        <f>SUM($J$53:$J$56)</f>
        <v>0</v>
      </c>
      <c r="K57" s="10">
        <f>SUM($K$53:$K$56)</f>
        <v>0</v>
      </c>
    </row>
    <row r="58" spans="1:11" ht="15">
      <c r="A58" s="8"/>
      <c r="B58" s="5" t="s">
        <v>42</v>
      </c>
      <c r="C58" s="15"/>
      <c r="D58" s="15"/>
      <c r="E58" s="11"/>
      <c r="F58" s="11"/>
      <c r="G58" s="11"/>
      <c r="H58" s="11"/>
      <c r="I58" s="11"/>
      <c r="J58" s="15"/>
      <c r="K58" s="11"/>
    </row>
    <row r="59" spans="1:11" ht="15">
      <c r="A59" s="7" t="s">
        <v>42</v>
      </c>
      <c r="B59" s="7" t="s">
        <v>79</v>
      </c>
      <c r="C59" s="16">
        <f>SUM($C$6:$C$21)+SUM($C$25:$C$35)+SUM($C$39:$C$44)+SUM($C$48:$C$49)+SUM($C$53:$C$56)</f>
        <v>1426</v>
      </c>
      <c r="D59" s="16">
        <f>SUM($D$6:$D$21)+SUM($D$25:$D$35)+SUM($D$39:$D$44)+SUM($D$48:$D$49)+SUM($D$53:$D$56)</f>
        <v>180908486</v>
      </c>
      <c r="E59" s="12">
        <f>SUM($E$6:$E$21)+SUM($E$25:$E$35)+SUM($E$39:$E$44)+SUM($E$48:$E$49)+SUM($E$53:$E$56)</f>
        <v>1114461.2647649704</v>
      </c>
      <c r="F59" s="12">
        <f>SUM($F$6:$F$21)+SUM($F$25:$F$35)+SUM($F$39:$F$44)+SUM($F$48:$F$49)+SUM($F$53:$F$56)</f>
        <v>874038.94668763</v>
      </c>
      <c r="G59" s="12">
        <f>SUM($G$6:$G$21)+SUM($G$25:$G$35)+SUM($G$39:$G$44)+SUM($G$48:$G$49)+SUM($G$53:$G$56)</f>
        <v>240422.31807734002</v>
      </c>
      <c r="H59" s="12">
        <f>SUM($H$6:$H$21)+SUM($H$25:$H$35)+SUM($H$39:$H$44)+SUM($H$48:$H$49)+SUM($H$53:$H$56)</f>
        <v>5699285.82859102</v>
      </c>
      <c r="I59" s="12">
        <f>SUM($I$6:$I$21)+SUM($I$25:$I$35)+SUM($I$39:$I$44)+SUM($I$48:$I$49)+SUM($I$53:$I$56)</f>
        <v>5674519.37285499</v>
      </c>
      <c r="J59" s="16">
        <f>SUM($J$6:$J$21)+SUM($J$25:$J$35)+SUM($J$39:$J$44)+SUM($J$48:$J$49)+SUM($J$53:$J$56)</f>
        <v>12</v>
      </c>
      <c r="K59" s="12">
        <f>SUM($K$6:$K$21)+SUM($K$25:$K$35)+SUM($K$39:$K$44)+SUM($K$48:$K$49)+SUM($K$53:$K$56)</f>
        <v>35.1402</v>
      </c>
    </row>
    <row r="60" spans="1:11" ht="15">
      <c r="A60" s="8"/>
      <c r="B60" s="5" t="s">
        <v>42</v>
      </c>
      <c r="C60" s="15"/>
      <c r="D60" s="15"/>
      <c r="E60" s="11"/>
      <c r="F60" s="11"/>
      <c r="G60" s="11"/>
      <c r="H60" s="11"/>
      <c r="I60" s="11"/>
      <c r="J60" s="15"/>
      <c r="K60" s="11"/>
    </row>
    <row r="61" spans="1:11" ht="15.75">
      <c r="A61" s="2" t="s">
        <v>80</v>
      </c>
      <c r="B61" s="3" t="s">
        <v>81</v>
      </c>
      <c r="C61" s="15"/>
      <c r="D61" s="15"/>
      <c r="E61" s="11"/>
      <c r="F61" s="11"/>
      <c r="G61" s="11"/>
      <c r="H61" s="11"/>
      <c r="I61" s="11"/>
      <c r="J61" s="15"/>
      <c r="K61" s="11"/>
    </row>
    <row r="62" spans="1:11" ht="15.75">
      <c r="A62" s="2" t="s">
        <v>8</v>
      </c>
      <c r="B62" s="3" t="s">
        <v>9</v>
      </c>
      <c r="C62" s="15"/>
      <c r="D62" s="15"/>
      <c r="E62" s="11"/>
      <c r="F62" s="11"/>
      <c r="G62" s="11"/>
      <c r="H62" s="11"/>
      <c r="I62" s="11"/>
      <c r="J62" s="15"/>
      <c r="K62" s="11"/>
    </row>
    <row r="63" spans="1:11" s="22" customFormat="1" ht="15">
      <c r="A63" s="18" t="s">
        <v>10</v>
      </c>
      <c r="B63" s="19" t="s">
        <v>82</v>
      </c>
      <c r="C63" s="20">
        <v>84</v>
      </c>
      <c r="D63" s="20">
        <v>71056</v>
      </c>
      <c r="E63" s="21">
        <v>0</v>
      </c>
      <c r="F63" s="21">
        <v>392.0605337</v>
      </c>
      <c r="G63" s="21">
        <v>-392.0605337</v>
      </c>
      <c r="H63" s="21">
        <v>15651.94216801</v>
      </c>
      <c r="I63" s="21">
        <v>15873.45789488</v>
      </c>
      <c r="J63" s="20">
        <v>0</v>
      </c>
      <c r="K63" s="21">
        <v>0</v>
      </c>
    </row>
    <row r="64" spans="1:11" s="22" customFormat="1" ht="15">
      <c r="A64" s="18" t="s">
        <v>12</v>
      </c>
      <c r="B64" s="19" t="s">
        <v>83</v>
      </c>
      <c r="C64" s="20">
        <v>0</v>
      </c>
      <c r="D64" s="20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0">
        <v>0</v>
      </c>
      <c r="K64" s="21">
        <v>0</v>
      </c>
    </row>
    <row r="65" spans="1:11" s="22" customFormat="1" ht="15">
      <c r="A65" s="18" t="s">
        <v>14</v>
      </c>
      <c r="B65" s="19" t="s">
        <v>84</v>
      </c>
      <c r="C65" s="20">
        <v>4</v>
      </c>
      <c r="D65" s="20">
        <v>30</v>
      </c>
      <c r="E65" s="21">
        <v>0</v>
      </c>
      <c r="F65" s="21">
        <v>606.4812318</v>
      </c>
      <c r="G65" s="21">
        <v>-606.4812318</v>
      </c>
      <c r="H65" s="21">
        <v>1036.057716</v>
      </c>
      <c r="I65" s="21">
        <v>1032.680869</v>
      </c>
      <c r="J65" s="20">
        <v>0</v>
      </c>
      <c r="K65" s="21">
        <v>0</v>
      </c>
    </row>
    <row r="66" spans="1:11" s="22" customFormat="1" ht="15">
      <c r="A66" s="18" t="s">
        <v>16</v>
      </c>
      <c r="B66" s="19" t="s">
        <v>85</v>
      </c>
      <c r="C66" s="20">
        <v>1</v>
      </c>
      <c r="D66" s="20">
        <v>209817</v>
      </c>
      <c r="E66" s="21">
        <v>23.03</v>
      </c>
      <c r="F66" s="21">
        <v>77.07</v>
      </c>
      <c r="G66" s="21">
        <v>-54.04</v>
      </c>
      <c r="H66" s="21">
        <v>5283.92</v>
      </c>
      <c r="I66" s="21">
        <v>5292.32</v>
      </c>
      <c r="J66" s="20">
        <v>0</v>
      </c>
      <c r="K66" s="21">
        <v>0</v>
      </c>
    </row>
    <row r="67" spans="1:11" ht="15">
      <c r="A67" s="6" t="s">
        <v>42</v>
      </c>
      <c r="B67" s="6" t="s">
        <v>86</v>
      </c>
      <c r="C67" s="14">
        <f>SUM($C$63:$C$66)</f>
        <v>89</v>
      </c>
      <c r="D67" s="14">
        <f>SUM($D$63:$D$66)</f>
        <v>280903</v>
      </c>
      <c r="E67" s="10">
        <f>SUM($E$63:$E$66)</f>
        <v>23.03</v>
      </c>
      <c r="F67" s="10">
        <f>SUM($F$63:$F$66)</f>
        <v>1075.6117655</v>
      </c>
      <c r="G67" s="10">
        <f>SUM($G$63:$G$66)</f>
        <v>-1052.5817655</v>
      </c>
      <c r="H67" s="10">
        <f>SUM($H$63:$H$66)</f>
        <v>21971.91988401</v>
      </c>
      <c r="I67" s="10">
        <f>SUM($I$63:$I$66)</f>
        <v>22198.45876388</v>
      </c>
      <c r="J67" s="14">
        <f>SUM($J$63:$J$66)</f>
        <v>0</v>
      </c>
      <c r="K67" s="10">
        <f>SUM($K$63:$K$66)</f>
        <v>0</v>
      </c>
    </row>
    <row r="68" spans="1:11" ht="15">
      <c r="A68" s="8"/>
      <c r="B68" s="5" t="s">
        <v>42</v>
      </c>
      <c r="C68" s="15"/>
      <c r="D68" s="15"/>
      <c r="E68" s="11"/>
      <c r="F68" s="11"/>
      <c r="G68" s="11"/>
      <c r="H68" s="11"/>
      <c r="I68" s="11"/>
      <c r="J68" s="15"/>
      <c r="K68" s="11"/>
    </row>
    <row r="69" spans="1:11" ht="15.75">
      <c r="A69" s="2" t="s">
        <v>44</v>
      </c>
      <c r="B69" s="3" t="s">
        <v>45</v>
      </c>
      <c r="C69" s="15"/>
      <c r="D69" s="15"/>
      <c r="E69" s="11"/>
      <c r="F69" s="11"/>
      <c r="G69" s="11"/>
      <c r="H69" s="11"/>
      <c r="I69" s="11"/>
      <c r="J69" s="15"/>
      <c r="K69" s="11"/>
    </row>
    <row r="70" spans="1:11" s="22" customFormat="1" ht="15">
      <c r="A70" s="18" t="s">
        <v>10</v>
      </c>
      <c r="B70" s="19" t="s">
        <v>55</v>
      </c>
      <c r="C70" s="20">
        <v>18</v>
      </c>
      <c r="D70" s="20">
        <v>276428</v>
      </c>
      <c r="E70" s="21">
        <v>0</v>
      </c>
      <c r="F70" s="21">
        <v>28.73226333</v>
      </c>
      <c r="G70" s="21">
        <v>-28.73226333</v>
      </c>
      <c r="H70" s="21">
        <v>4211.117805</v>
      </c>
      <c r="I70" s="21">
        <v>4153.99131339</v>
      </c>
      <c r="J70" s="20">
        <v>0</v>
      </c>
      <c r="K70" s="21">
        <v>0</v>
      </c>
    </row>
    <row r="71" spans="1:11" s="22" customFormat="1" ht="15">
      <c r="A71" s="18" t="s">
        <v>12</v>
      </c>
      <c r="B71" s="19" t="s">
        <v>87</v>
      </c>
      <c r="C71" s="20">
        <v>0</v>
      </c>
      <c r="D71" s="20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0">
        <v>0</v>
      </c>
      <c r="K71" s="21">
        <v>0</v>
      </c>
    </row>
    <row r="72" spans="1:11" ht="15">
      <c r="A72" s="6" t="s">
        <v>42</v>
      </c>
      <c r="B72" s="6" t="s">
        <v>88</v>
      </c>
      <c r="C72" s="14">
        <f>SUM($C$70:$C$71)</f>
        <v>18</v>
      </c>
      <c r="D72" s="14">
        <f>SUM($D$70:$D$71)</f>
        <v>276428</v>
      </c>
      <c r="E72" s="10">
        <f>SUM($E$70:$E$71)</f>
        <v>0</v>
      </c>
      <c r="F72" s="10">
        <f>SUM($F$70:$F$71)</f>
        <v>28.73226333</v>
      </c>
      <c r="G72" s="10">
        <f>SUM($G$70:$G$71)</f>
        <v>-28.73226333</v>
      </c>
      <c r="H72" s="10">
        <f>SUM($H$70:$H$71)</f>
        <v>4211.117805</v>
      </c>
      <c r="I72" s="10">
        <f>SUM($I$70:$I$71)</f>
        <v>4153.99131339</v>
      </c>
      <c r="J72" s="14">
        <f>SUM($J$70:$J$71)</f>
        <v>0</v>
      </c>
      <c r="K72" s="10">
        <f>SUM($K$70:$K$71)</f>
        <v>0</v>
      </c>
    </row>
    <row r="73" spans="1:11" ht="15">
      <c r="A73" s="8"/>
      <c r="B73" s="4" t="s">
        <v>42</v>
      </c>
      <c r="C73" s="15"/>
      <c r="D73" s="15"/>
      <c r="E73" s="11"/>
      <c r="F73" s="11"/>
      <c r="G73" s="11"/>
      <c r="H73" s="11"/>
      <c r="I73" s="11"/>
      <c r="J73" s="15"/>
      <c r="K73" s="11"/>
    </row>
    <row r="74" spans="1:11" s="22" customFormat="1" ht="15">
      <c r="A74" s="18" t="s">
        <v>58</v>
      </c>
      <c r="B74" s="19" t="s">
        <v>73</v>
      </c>
      <c r="C74" s="20">
        <v>0</v>
      </c>
      <c r="D74" s="20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0">
        <v>0</v>
      </c>
      <c r="K74" s="21">
        <v>0</v>
      </c>
    </row>
    <row r="75" spans="1:11" ht="15">
      <c r="A75" s="8"/>
      <c r="B75" s="8"/>
      <c r="C75" s="15"/>
      <c r="D75" s="15"/>
      <c r="E75" s="11"/>
      <c r="F75" s="11"/>
      <c r="G75" s="11"/>
      <c r="H75" s="11"/>
      <c r="I75" s="11"/>
      <c r="J75" s="15"/>
      <c r="K75" s="11"/>
    </row>
    <row r="76" spans="1:11" ht="15">
      <c r="A76" s="7" t="s">
        <v>42</v>
      </c>
      <c r="B76" s="7" t="s">
        <v>89</v>
      </c>
      <c r="C76" s="16">
        <f>SUM($C$63:$C$66)+SUM($C$70:$C$71)+SUM($C$74:$C$74)</f>
        <v>107</v>
      </c>
      <c r="D76" s="16">
        <f>SUM($D$63:$D$66)+SUM($D$70:$D$71)+SUM($D$74:$D$74)</f>
        <v>557331</v>
      </c>
      <c r="E76" s="12">
        <f>SUM($E$63:$E$66)+SUM($E$70:$E$71)+SUM($E$74:$E$74)</f>
        <v>23.03</v>
      </c>
      <c r="F76" s="12">
        <f>SUM($F$63:$F$66)+SUM($F$70:$F$71)+SUM($F$74:$F$74)</f>
        <v>1104.34402883</v>
      </c>
      <c r="G76" s="12">
        <f>SUM($G$63:$G$66)+SUM($G$70:$G$71)+SUM($G$74:$G$74)</f>
        <v>-1081.31402883</v>
      </c>
      <c r="H76" s="12">
        <f>SUM($H$63:$H$66)+SUM($H$70:$H$71)+SUM($H$74:$H$74)</f>
        <v>26183.03768901</v>
      </c>
      <c r="I76" s="12">
        <f>SUM($I$63:$I$66)+SUM($I$70:$I$71)+SUM($I$74:$I$74)</f>
        <v>26352.45007727</v>
      </c>
      <c r="J76" s="16">
        <f>SUM($J$63:$J$66)+SUM($J$70:$J$71)+SUM($J$74:$J$74)</f>
        <v>0</v>
      </c>
      <c r="K76" s="12">
        <f>SUM($K$63:$K$66)+SUM($K$70:$K$71)+SUM($K$74:$K$74)</f>
        <v>0</v>
      </c>
    </row>
    <row r="77" spans="1:11" ht="15">
      <c r="A77" s="8"/>
      <c r="B77" s="5" t="s">
        <v>42</v>
      </c>
      <c r="C77" s="15"/>
      <c r="D77" s="15"/>
      <c r="E77" s="11"/>
      <c r="F77" s="11"/>
      <c r="G77" s="11"/>
      <c r="H77" s="11"/>
      <c r="I77" s="11"/>
      <c r="J77" s="15"/>
      <c r="K77" s="11"/>
    </row>
    <row r="78" spans="1:11" ht="15.75">
      <c r="A78" s="2" t="s">
        <v>90</v>
      </c>
      <c r="B78" s="3" t="s">
        <v>91</v>
      </c>
      <c r="C78" s="15"/>
      <c r="D78" s="15"/>
      <c r="E78" s="11"/>
      <c r="F78" s="11"/>
      <c r="G78" s="11"/>
      <c r="H78" s="11"/>
      <c r="I78" s="11"/>
      <c r="J78" s="15"/>
      <c r="K78" s="11"/>
    </row>
    <row r="79" spans="1:11" s="22" customFormat="1" ht="15">
      <c r="A79" s="18" t="s">
        <v>8</v>
      </c>
      <c r="B79" s="19" t="s">
        <v>9</v>
      </c>
      <c r="C79" s="20">
        <v>12</v>
      </c>
      <c r="D79" s="20">
        <v>2469</v>
      </c>
      <c r="E79" s="21">
        <v>0.0105</v>
      </c>
      <c r="F79" s="21">
        <v>108.1581</v>
      </c>
      <c r="G79" s="21">
        <v>-108.1476</v>
      </c>
      <c r="H79" s="21">
        <v>429.1116</v>
      </c>
      <c r="I79" s="21">
        <v>487.0514</v>
      </c>
      <c r="J79" s="20">
        <v>0</v>
      </c>
      <c r="K79" s="21">
        <v>0</v>
      </c>
    </row>
    <row r="80" spans="1:11" s="22" customFormat="1" ht="15">
      <c r="A80" s="23"/>
      <c r="B80" s="23"/>
      <c r="C80" s="24"/>
      <c r="D80" s="24"/>
      <c r="E80" s="25"/>
      <c r="F80" s="25"/>
      <c r="G80" s="25"/>
      <c r="H80" s="25"/>
      <c r="I80" s="25"/>
      <c r="J80" s="24"/>
      <c r="K80" s="25"/>
    </row>
    <row r="81" spans="1:11" s="22" customFormat="1" ht="15">
      <c r="A81" s="18" t="s">
        <v>44</v>
      </c>
      <c r="B81" s="19" t="s">
        <v>45</v>
      </c>
      <c r="C81" s="20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0">
        <v>0</v>
      </c>
      <c r="K81" s="21">
        <v>0</v>
      </c>
    </row>
    <row r="82" spans="1:11" s="22" customFormat="1" ht="15">
      <c r="A82" s="23"/>
      <c r="B82" s="23"/>
      <c r="C82" s="24"/>
      <c r="D82" s="24"/>
      <c r="E82" s="25"/>
      <c r="F82" s="25"/>
      <c r="G82" s="25"/>
      <c r="H82" s="25"/>
      <c r="I82" s="25"/>
      <c r="J82" s="24"/>
      <c r="K82" s="25"/>
    </row>
    <row r="83" spans="1:11" s="22" customFormat="1" ht="15">
      <c r="A83" s="18" t="s">
        <v>58</v>
      </c>
      <c r="B83" s="19" t="s">
        <v>73</v>
      </c>
      <c r="C83" s="20">
        <v>0</v>
      </c>
      <c r="D83" s="20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0">
        <v>0</v>
      </c>
      <c r="K83" s="21">
        <v>0</v>
      </c>
    </row>
    <row r="84" spans="1:11" ht="15">
      <c r="A84" s="8"/>
      <c r="B84" s="8"/>
      <c r="C84" s="15"/>
      <c r="D84" s="15"/>
      <c r="E84" s="11"/>
      <c r="F84" s="11"/>
      <c r="G84" s="11"/>
      <c r="H84" s="11"/>
      <c r="I84" s="11"/>
      <c r="J84" s="15"/>
      <c r="K84" s="11"/>
    </row>
    <row r="85" spans="1:11" ht="15">
      <c r="A85" s="7" t="s">
        <v>42</v>
      </c>
      <c r="B85" s="7" t="s">
        <v>92</v>
      </c>
      <c r="C85" s="16">
        <f>SUM($C$79:$C$83)</f>
        <v>12</v>
      </c>
      <c r="D85" s="16">
        <f>SUM($D$79:$D$83)</f>
        <v>2469</v>
      </c>
      <c r="E85" s="12">
        <f>SUM($E$79:$E$83)</f>
        <v>0.0105</v>
      </c>
      <c r="F85" s="12">
        <f>SUM($F$79:$F$83)</f>
        <v>108.1581</v>
      </c>
      <c r="G85" s="12">
        <f>SUM($G$79:$G$83)</f>
        <v>-108.1476</v>
      </c>
      <c r="H85" s="12">
        <f>SUM($H$79:$H$83)</f>
        <v>429.1116</v>
      </c>
      <c r="I85" s="12">
        <f>SUM($I$79:$I$83)</f>
        <v>487.0514</v>
      </c>
      <c r="J85" s="16">
        <f>SUM($J$79:$J$83)</f>
        <v>0</v>
      </c>
      <c r="K85" s="12">
        <f>SUM($K$79:$K$83)</f>
        <v>0</v>
      </c>
    </row>
    <row r="86" spans="1:11" ht="15">
      <c r="A86" s="8"/>
      <c r="B86" s="4" t="s">
        <v>42</v>
      </c>
      <c r="C86" s="15"/>
      <c r="D86" s="15"/>
      <c r="E86" s="11"/>
      <c r="F86" s="11"/>
      <c r="G86" s="11"/>
      <c r="H86" s="11"/>
      <c r="I86" s="11"/>
      <c r="J86" s="15"/>
      <c r="K86" s="11"/>
    </row>
    <row r="87" spans="1:11" ht="15">
      <c r="A87" s="7" t="s">
        <v>42</v>
      </c>
      <c r="B87" s="7" t="s">
        <v>93</v>
      </c>
      <c r="C87" s="16">
        <f>SUM($C$59:$C$59)+SUM($C$76:$C$76)+SUM($C$85:$C$85)</f>
        <v>1545</v>
      </c>
      <c r="D87" s="16">
        <f>SUM($D$59:$D$59)+SUM($D$76:$D$76)+SUM($D$85:$D$85)</f>
        <v>181468286</v>
      </c>
      <c r="E87" s="12">
        <f>SUM($E$59:$E$59)+SUM($E$76:$E$76)+SUM($E$85:$E$85)</f>
        <v>1114484.3052649705</v>
      </c>
      <c r="F87" s="12">
        <f>SUM($F$59:$F$59)+SUM($F$76:$F$76)+SUM($F$85:$F$85)</f>
        <v>875251.44881646</v>
      </c>
      <c r="G87" s="12">
        <f>SUM($G$59:$G$59)+SUM($G$76:$G$76)+SUM($G$85:$G$85)</f>
        <v>239232.85644851002</v>
      </c>
      <c r="H87" s="12">
        <f>SUM($H$59:$H$59)+SUM($H$76:$H$76)+SUM($H$85:$H$85)</f>
        <v>5725897.97788003</v>
      </c>
      <c r="I87" s="12">
        <f>SUM($I$59:$I$59)+SUM($I$76:$I$76)+SUM($I$85:$I$85)</f>
        <v>5701358.87433226</v>
      </c>
      <c r="J87" s="16">
        <f>SUM($J$59:$J$59)+SUM($J$76:$J$76)+SUM($J$85:$J$85)</f>
        <v>12</v>
      </c>
      <c r="K87" s="12">
        <f>SUM($K$59:$K$59)+SUM($K$76:$K$76)+SUM($K$85:$K$85)</f>
        <v>35.1402</v>
      </c>
    </row>
    <row r="88" spans="1:11" ht="15">
      <c r="A88" s="8"/>
      <c r="B88" s="4" t="s">
        <v>42</v>
      </c>
      <c r="C88" s="15"/>
      <c r="D88" s="15"/>
      <c r="E88" s="11"/>
      <c r="F88" s="11"/>
      <c r="G88" s="11"/>
      <c r="H88" s="11"/>
      <c r="I88" s="11"/>
      <c r="J88" s="15"/>
      <c r="K88" s="11"/>
    </row>
    <row r="89" spans="1:11" ht="15">
      <c r="A89" s="8"/>
      <c r="B89" s="5" t="s">
        <v>117</v>
      </c>
      <c r="C89" s="13">
        <v>80</v>
      </c>
      <c r="D89" s="13">
        <v>2179721</v>
      </c>
      <c r="E89" s="9">
        <v>1402.25766874</v>
      </c>
      <c r="F89" s="9">
        <v>1223.89895936</v>
      </c>
      <c r="G89" s="9">
        <v>178.35870938</v>
      </c>
      <c r="H89" s="9">
        <v>78067.9633359</v>
      </c>
      <c r="I89" s="9">
        <v>77817.264451</v>
      </c>
      <c r="J89" s="13">
        <v>0</v>
      </c>
      <c r="K89" s="9">
        <v>0</v>
      </c>
    </row>
    <row r="90" ht="15">
      <c r="J90" s="52" t="s">
        <v>115</v>
      </c>
    </row>
    <row r="91" spans="2:14" ht="15" customHeight="1">
      <c r="B91" s="56" t="s">
        <v>116</v>
      </c>
      <c r="C91" s="56"/>
      <c r="D91" s="56"/>
      <c r="E91" s="56"/>
      <c r="F91" s="56"/>
      <c r="G91" s="56"/>
      <c r="H91" s="56"/>
      <c r="I91" s="56"/>
      <c r="J91" s="56"/>
      <c r="K91" s="56"/>
      <c r="L91" s="53"/>
      <c r="M91" s="53"/>
      <c r="N91" s="53"/>
    </row>
  </sheetData>
  <mergeCells count="3">
    <mergeCell ref="A1:K1"/>
    <mergeCell ref="A2:K2"/>
    <mergeCell ref="B91:K9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4"/>
  <drawing r:id="rId3"/>
  <legacyDrawing r:id="rId2"/>
  <oleObjects>
    <mc:AlternateContent xmlns:mc="http://schemas.openxmlformats.org/markup-compatibility/2006">
      <mc:Choice Requires="x14">
        <oleObject progId="Word.Picture.8" shapeId="1025" r:id="rId1">
          <objectPr r:id="rId5">
            <anchor>
              <from>
                <xdr:col>4</xdr:col>
                <xdr:colOff>819150</xdr:colOff>
                <xdr:row>0</xdr:row>
                <xdr:rowOff>76200</xdr:rowOff>
              </from>
              <to>
                <xdr:col>5</xdr:col>
                <xdr:colOff>228600</xdr:colOff>
                <xdr:row>0</xdr:row>
                <xdr:rowOff>571500</xdr:rowOff>
              </to>
            </anchor>
          </objectPr>
        </oleObject>
      </mc:Choice>
      <mc:Fallback>
        <oleObject progId="Word.Picture.8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11275-A73D-4772-AB90-55D6D565B943}">
  <sheetPr>
    <pageSetUpPr fitToPage="1"/>
  </sheetPr>
  <dimension ref="A5:N39"/>
  <sheetViews>
    <sheetView workbookViewId="0" topLeftCell="A1">
      <selection activeCell="A5" sqref="A5"/>
    </sheetView>
  </sheetViews>
  <sheetFormatPr defaultColWidth="9.140625" defaultRowHeight="15"/>
  <cols>
    <col min="1" max="1" width="46.140625" style="28" customWidth="1"/>
    <col min="2" max="2" width="9.8515625" style="27" customWidth="1"/>
    <col min="3" max="3" width="10.57421875" style="27" customWidth="1"/>
    <col min="4" max="4" width="10.28125" style="27" customWidth="1"/>
    <col min="5" max="5" width="11.28125" style="27" customWidth="1"/>
    <col min="6" max="6" width="10.57421875" style="27" customWidth="1"/>
    <col min="7" max="7" width="13.57421875" style="27" customWidth="1"/>
    <col min="8" max="8" width="8.57421875" style="28" customWidth="1"/>
    <col min="9" max="9" width="11.00390625" style="28" customWidth="1"/>
    <col min="10" max="16384" width="9.140625" style="28" customWidth="1"/>
  </cols>
  <sheetData>
    <row r="1" ht="15"/>
    <row r="2" ht="15"/>
    <row r="5" ht="15">
      <c r="A5" s="26" t="s">
        <v>95</v>
      </c>
    </row>
    <row r="6" ht="15">
      <c r="F6" s="29" t="s">
        <v>96</v>
      </c>
    </row>
    <row r="7" spans="1:7" ht="15">
      <c r="A7" s="30"/>
      <c r="B7" s="63" t="s">
        <v>97</v>
      </c>
      <c r="C7" s="63"/>
      <c r="D7" s="63" t="s">
        <v>98</v>
      </c>
      <c r="E7" s="63"/>
      <c r="F7" s="63" t="s">
        <v>99</v>
      </c>
      <c r="G7" s="63"/>
    </row>
    <row r="8" spans="1:7" s="33" customFormat="1" ht="30">
      <c r="A8" s="31"/>
      <c r="B8" s="32" t="s">
        <v>100</v>
      </c>
      <c r="C8" s="32" t="s">
        <v>101</v>
      </c>
      <c r="D8" s="32" t="s">
        <v>100</v>
      </c>
      <c r="E8" s="32" t="s">
        <v>101</v>
      </c>
      <c r="F8" s="32" t="s">
        <v>100</v>
      </c>
      <c r="G8" s="32" t="s">
        <v>101</v>
      </c>
    </row>
    <row r="9" spans="1:12" ht="15">
      <c r="A9" s="34" t="s">
        <v>102</v>
      </c>
      <c r="B9" s="35"/>
      <c r="C9" s="35"/>
      <c r="D9" s="36"/>
      <c r="E9" s="36"/>
      <c r="F9" s="37"/>
      <c r="G9" s="37"/>
      <c r="H9" s="38"/>
      <c r="I9" s="38"/>
      <c r="J9" s="38"/>
      <c r="K9" s="38"/>
      <c r="L9" s="38"/>
    </row>
    <row r="10" spans="1:12" ht="15.75" customHeight="1">
      <c r="A10" s="30" t="s">
        <v>54</v>
      </c>
      <c r="B10" s="39">
        <v>1</v>
      </c>
      <c r="C10" s="35">
        <v>707</v>
      </c>
      <c r="D10" s="35">
        <v>0</v>
      </c>
      <c r="E10" s="35">
        <v>0</v>
      </c>
      <c r="F10" s="37">
        <f aca="true" t="shared" si="0" ref="F10:G10">B10</f>
        <v>1</v>
      </c>
      <c r="G10" s="37">
        <f t="shared" si="0"/>
        <v>707</v>
      </c>
      <c r="H10" s="38"/>
      <c r="J10" s="38"/>
      <c r="K10" s="38"/>
      <c r="L10" s="38"/>
    </row>
    <row r="11" spans="1:12" ht="15.75" customHeight="1">
      <c r="A11" s="40" t="s">
        <v>56</v>
      </c>
      <c r="B11" s="39">
        <v>1</v>
      </c>
      <c r="C11" s="35">
        <v>512</v>
      </c>
      <c r="D11" s="35">
        <v>0</v>
      </c>
      <c r="E11" s="35">
        <v>0</v>
      </c>
      <c r="F11" s="37">
        <f>B11</f>
        <v>1</v>
      </c>
      <c r="G11" s="37">
        <f>C11</f>
        <v>512</v>
      </c>
      <c r="H11" s="38"/>
      <c r="J11" s="38"/>
      <c r="K11" s="38"/>
      <c r="L11" s="38"/>
    </row>
    <row r="12" spans="1:12" s="26" customFormat="1" ht="15">
      <c r="A12" s="34" t="s">
        <v>103</v>
      </c>
      <c r="B12" s="41">
        <f>SUM(B10:B11)</f>
        <v>2</v>
      </c>
      <c r="C12" s="41">
        <f>SUM(C10:C11)</f>
        <v>1219</v>
      </c>
      <c r="D12" s="41">
        <f>SUM(D10:D11)</f>
        <v>0</v>
      </c>
      <c r="E12" s="41">
        <f>SUM(E10:E11)</f>
        <v>0</v>
      </c>
      <c r="F12" s="41">
        <f>B12</f>
        <v>2</v>
      </c>
      <c r="G12" s="41">
        <f>C12</f>
        <v>1219</v>
      </c>
      <c r="H12" s="38"/>
      <c r="J12" s="38"/>
      <c r="L12" s="38"/>
    </row>
    <row r="13" spans="1:12" s="26" customFormat="1" ht="15">
      <c r="A13" s="34" t="s">
        <v>104</v>
      </c>
      <c r="B13" s="35"/>
      <c r="C13" s="35"/>
      <c r="D13" s="35"/>
      <c r="E13" s="35"/>
      <c r="F13" s="41"/>
      <c r="G13" s="41"/>
      <c r="H13" s="38"/>
      <c r="I13" s="38"/>
      <c r="J13" s="38"/>
      <c r="K13" s="38"/>
      <c r="L13" s="38"/>
    </row>
    <row r="14" spans="1:12" s="26" customFormat="1" ht="15.75" customHeight="1">
      <c r="A14" s="42" t="s">
        <v>69</v>
      </c>
      <c r="B14" s="35">
        <v>1</v>
      </c>
      <c r="C14" s="35">
        <v>44</v>
      </c>
      <c r="D14" s="35">
        <v>0</v>
      </c>
      <c r="E14" s="35">
        <v>0</v>
      </c>
      <c r="F14" s="41">
        <f aca="true" t="shared" si="1" ref="F14:G15">B14</f>
        <v>1</v>
      </c>
      <c r="G14" s="41">
        <f t="shared" si="1"/>
        <v>44</v>
      </c>
      <c r="H14" s="38"/>
      <c r="I14" s="38"/>
      <c r="J14" s="38"/>
      <c r="K14" s="38"/>
      <c r="L14" s="38"/>
    </row>
    <row r="15" spans="1:12" s="26" customFormat="1" ht="15">
      <c r="A15" s="34" t="s">
        <v>105</v>
      </c>
      <c r="B15" s="41">
        <f>SUM(B14)</f>
        <v>1</v>
      </c>
      <c r="C15" s="41">
        <f>SUM(C14)</f>
        <v>44</v>
      </c>
      <c r="D15" s="41">
        <f>SUM(D14)</f>
        <v>0</v>
      </c>
      <c r="E15" s="41">
        <f>SUM(E14)</f>
        <v>0</v>
      </c>
      <c r="F15" s="41">
        <f t="shared" si="1"/>
        <v>1</v>
      </c>
      <c r="G15" s="41">
        <f t="shared" si="1"/>
        <v>44</v>
      </c>
      <c r="H15" s="38"/>
      <c r="I15" s="38"/>
      <c r="J15" s="38"/>
      <c r="K15" s="38"/>
      <c r="L15" s="38"/>
    </row>
    <row r="16" spans="1:12" ht="15.75" customHeight="1">
      <c r="A16" s="43" t="s">
        <v>106</v>
      </c>
      <c r="B16" s="44"/>
      <c r="C16" s="44"/>
      <c r="D16" s="44"/>
      <c r="E16" s="44"/>
      <c r="F16" s="36"/>
      <c r="G16" s="36"/>
      <c r="H16" s="38"/>
      <c r="I16" s="38"/>
      <c r="J16" s="38"/>
      <c r="K16" s="38"/>
      <c r="L16" s="38"/>
    </row>
    <row r="17" spans="1:12" ht="15.75" customHeight="1">
      <c r="A17" s="45" t="s">
        <v>74</v>
      </c>
      <c r="B17" s="44">
        <v>6</v>
      </c>
      <c r="C17" s="44">
        <v>269</v>
      </c>
      <c r="D17" s="35">
        <v>0</v>
      </c>
      <c r="E17" s="35">
        <v>0</v>
      </c>
      <c r="F17" s="36">
        <f aca="true" t="shared" si="2" ref="F17:G17">B17</f>
        <v>6</v>
      </c>
      <c r="G17" s="36">
        <f t="shared" si="2"/>
        <v>269</v>
      </c>
      <c r="H17" s="38"/>
      <c r="I17" s="38"/>
      <c r="J17" s="38"/>
      <c r="K17" s="38"/>
      <c r="L17" s="38"/>
    </row>
    <row r="18" spans="1:11" s="26" customFormat="1" ht="15">
      <c r="A18" s="34" t="s">
        <v>107</v>
      </c>
      <c r="B18" s="37">
        <f>SUM(B17)</f>
        <v>6</v>
      </c>
      <c r="C18" s="37">
        <f>SUM(C17)</f>
        <v>269</v>
      </c>
      <c r="D18" s="37">
        <f>SUM(D17)</f>
        <v>0</v>
      </c>
      <c r="E18" s="37">
        <f>SUM(E17)</f>
        <v>0</v>
      </c>
      <c r="F18" s="37">
        <f>SUM(F17:F17)</f>
        <v>6</v>
      </c>
      <c r="G18" s="37">
        <f>SUM(G17:G17)</f>
        <v>269</v>
      </c>
      <c r="H18" s="38"/>
      <c r="I18" s="38"/>
      <c r="J18" s="38"/>
      <c r="K18" s="38"/>
    </row>
    <row r="19" spans="1:12" s="26" customFormat="1" ht="15.75" customHeight="1">
      <c r="A19" s="43" t="s">
        <v>108</v>
      </c>
      <c r="B19" s="37">
        <f>B12+B15+B18</f>
        <v>9</v>
      </c>
      <c r="C19" s="37">
        <f aca="true" t="shared" si="3" ref="C19:G19">C12+C15+C18</f>
        <v>1532</v>
      </c>
      <c r="D19" s="37">
        <f t="shared" si="3"/>
        <v>0</v>
      </c>
      <c r="E19" s="37">
        <f t="shared" si="3"/>
        <v>0</v>
      </c>
      <c r="F19" s="37">
        <f t="shared" si="3"/>
        <v>9</v>
      </c>
      <c r="G19" s="37">
        <f t="shared" si="3"/>
        <v>1532</v>
      </c>
      <c r="H19" s="38"/>
      <c r="I19" s="38"/>
      <c r="J19" s="38"/>
      <c r="K19" s="38"/>
      <c r="L19" s="38"/>
    </row>
    <row r="20" spans="8:14" ht="15">
      <c r="H20" s="38"/>
      <c r="I20" s="38"/>
      <c r="J20" s="38"/>
      <c r="K20" s="38"/>
      <c r="L20" s="38"/>
      <c r="M20" s="26"/>
      <c r="N20" s="26"/>
    </row>
    <row r="21" spans="1:14" ht="15">
      <c r="A21" s="46" t="s">
        <v>109</v>
      </c>
      <c r="H21" s="38"/>
      <c r="I21" s="38"/>
      <c r="J21" s="38"/>
      <c r="K21" s="38"/>
      <c r="L21" s="38"/>
      <c r="M21" s="38"/>
      <c r="N21" s="26"/>
    </row>
    <row r="22" spans="1:14" ht="15">
      <c r="A22" s="47" t="s">
        <v>110</v>
      </c>
      <c r="B22" s="64"/>
      <c r="C22" s="64"/>
      <c r="D22" s="64"/>
      <c r="E22" s="64"/>
      <c r="F22" s="64"/>
      <c r="G22" s="64"/>
      <c r="H22" s="38"/>
      <c r="I22" s="38"/>
      <c r="J22" s="38"/>
      <c r="K22" s="38"/>
      <c r="L22" s="38"/>
      <c r="M22" s="38"/>
      <c r="N22" s="26"/>
    </row>
    <row r="23" spans="1:13" s="26" customFormat="1" ht="13.15" customHeight="1">
      <c r="A23" s="48" t="s">
        <v>102</v>
      </c>
      <c r="B23" s="65"/>
      <c r="C23" s="65"/>
      <c r="D23" s="65"/>
      <c r="E23" s="65"/>
      <c r="F23" s="65"/>
      <c r="G23" s="65"/>
      <c r="H23" s="38"/>
      <c r="I23" s="38"/>
      <c r="J23" s="38"/>
      <c r="K23" s="38"/>
      <c r="L23" s="38"/>
      <c r="M23" s="38"/>
    </row>
    <row r="24" spans="1:14" s="38" customFormat="1" ht="17.25" customHeight="1">
      <c r="A24" s="49" t="s">
        <v>54</v>
      </c>
      <c r="B24" s="57" t="s">
        <v>111</v>
      </c>
      <c r="C24" s="57"/>
      <c r="D24" s="57"/>
      <c r="E24" s="57"/>
      <c r="F24" s="57"/>
      <c r="G24" s="57"/>
      <c r="I24" s="28"/>
      <c r="J24" s="28"/>
      <c r="K24" s="28"/>
      <c r="N24" s="26"/>
    </row>
    <row r="25" spans="1:14" s="38" customFormat="1" ht="17.25" customHeight="1">
      <c r="A25" s="40" t="s">
        <v>56</v>
      </c>
      <c r="B25" s="57" t="s">
        <v>112</v>
      </c>
      <c r="C25" s="57"/>
      <c r="D25" s="57"/>
      <c r="E25" s="57"/>
      <c r="F25" s="57"/>
      <c r="G25" s="57"/>
      <c r="I25" s="28"/>
      <c r="J25" s="28"/>
      <c r="K25" s="28"/>
      <c r="N25" s="26"/>
    </row>
    <row r="26" spans="1:14" ht="15">
      <c r="A26" s="50" t="s">
        <v>104</v>
      </c>
      <c r="B26" s="58"/>
      <c r="C26" s="59"/>
      <c r="D26" s="59"/>
      <c r="E26" s="59"/>
      <c r="F26" s="59"/>
      <c r="G26" s="60"/>
      <c r="L26" s="26"/>
      <c r="M26" s="38"/>
      <c r="N26" s="26"/>
    </row>
    <row r="27" spans="1:14" ht="15">
      <c r="A27" s="42" t="s">
        <v>69</v>
      </c>
      <c r="B27" s="58" t="s">
        <v>113</v>
      </c>
      <c r="C27" s="59"/>
      <c r="D27" s="59"/>
      <c r="E27" s="59"/>
      <c r="F27" s="59"/>
      <c r="G27" s="60"/>
      <c r="L27" s="26"/>
      <c r="M27" s="26"/>
      <c r="N27" s="26"/>
    </row>
    <row r="28" spans="1:12" ht="15">
      <c r="A28" s="43" t="s">
        <v>106</v>
      </c>
      <c r="B28" s="61"/>
      <c r="C28" s="61"/>
      <c r="D28" s="61"/>
      <c r="E28" s="61"/>
      <c r="F28" s="61"/>
      <c r="G28" s="61"/>
      <c r="L28" s="26"/>
    </row>
    <row r="29" spans="1:7" ht="63" customHeight="1">
      <c r="A29" s="51" t="s">
        <v>74</v>
      </c>
      <c r="B29" s="62" t="s">
        <v>114</v>
      </c>
      <c r="C29" s="62"/>
      <c r="D29" s="62"/>
      <c r="E29" s="62"/>
      <c r="F29" s="62"/>
      <c r="G29" s="62"/>
    </row>
    <row r="30" ht="15">
      <c r="A30" s="27"/>
    </row>
    <row r="31" ht="15">
      <c r="B31" s="28"/>
    </row>
    <row r="32" ht="15">
      <c r="B32" s="28"/>
    </row>
    <row r="33" spans="2:9" ht="15">
      <c r="B33" s="28"/>
      <c r="H33" s="27"/>
      <c r="I33" s="27"/>
    </row>
    <row r="34" spans="2:9" ht="15">
      <c r="B34" s="28"/>
      <c r="H34" s="27"/>
      <c r="I34" s="27"/>
    </row>
    <row r="35" spans="2:9" ht="15">
      <c r="B35" s="28"/>
      <c r="H35" s="27"/>
      <c r="I35" s="27"/>
    </row>
    <row r="36" spans="2:9" ht="15">
      <c r="B36" s="28"/>
      <c r="H36" s="27"/>
      <c r="I36" s="27"/>
    </row>
    <row r="37" spans="2:9" ht="15">
      <c r="B37" s="28"/>
      <c r="H37" s="27"/>
      <c r="I37" s="27"/>
    </row>
    <row r="38" spans="8:9" ht="15">
      <c r="H38" s="27"/>
      <c r="I38" s="27"/>
    </row>
    <row r="39" spans="8:9" ht="15">
      <c r="H39" s="27"/>
      <c r="I39" s="27"/>
    </row>
  </sheetData>
  <mergeCells count="11">
    <mergeCell ref="B24:G24"/>
    <mergeCell ref="B7:C7"/>
    <mergeCell ref="D7:E7"/>
    <mergeCell ref="F7:G7"/>
    <mergeCell ref="B22:G22"/>
    <mergeCell ref="B23:G23"/>
    <mergeCell ref="B25:G25"/>
    <mergeCell ref="B26:G26"/>
    <mergeCell ref="B27:G27"/>
    <mergeCell ref="B28:G28"/>
    <mergeCell ref="B29:G2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6"/>
  <drawing r:id="rId4"/>
  <legacyDrawing r:id="rId3"/>
  <oleObjects>
    <mc:AlternateContent xmlns:mc="http://schemas.openxmlformats.org/markup-compatibility/2006">
      <mc:Choice Requires="x14">
        <oleObject progId="Word.Picture.8" shapeId="2049" r:id="rId1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2049" r:id="rId1"/>
      </mc:Fallback>
    </mc:AlternateContent>
    <mc:AlternateContent xmlns:mc="http://schemas.openxmlformats.org/markup-compatibility/2006">
      <mc:Choice Requires="x14">
        <oleObject progId="Word.Picture.8" shapeId="2050" r:id="rId2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2050" r:id="rId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Meena</cp:lastModifiedBy>
  <cp:lastPrinted>2024-05-09T06:40:10Z</cp:lastPrinted>
  <dcterms:created xsi:type="dcterms:W3CDTF">2024-05-07T09:29:31Z</dcterms:created>
  <dcterms:modified xsi:type="dcterms:W3CDTF">2024-05-09T11:13:59Z</dcterms:modified>
  <cp:category/>
  <cp:version/>
  <cp:contentType/>
  <cp:contentStatus/>
</cp:coreProperties>
</file>