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  <Override PartName="/xl/embeddings/oleObject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65416" yWindow="65416" windowWidth="20730" windowHeight="11160" activeTab="0"/>
  </bookViews>
  <sheets>
    <sheet name="Aug 20" sheetId="1" r:id="rId1"/>
    <sheet name="New Schemes" sheetId="2" r:id="rId2"/>
  </sheets>
  <definedNames/>
  <calcPr calcId="191029"/>
  <extLst/>
</workbook>
</file>

<file path=xl/sharedStrings.xml><?xml version="1.0" encoding="utf-8"?>
<sst xmlns="http://schemas.openxmlformats.org/spreadsheetml/2006/main" count="193" uniqueCount="144">
  <si>
    <t xml:space="preserve">Monthly Report for the month of August 2020 </t>
  </si>
  <si>
    <t xml:space="preserve">Sr </t>
  </si>
  <si>
    <t xml:space="preserve">Scheme Name </t>
  </si>
  <si>
    <t>No. of Schemes as on August 31, 2020</t>
  </si>
  <si>
    <t xml:space="preserve">Funds Mobilized for the month of August 2020 </t>
  </si>
  <si>
    <t xml:space="preserve">Net Inflow (+ve)/Outflow (-ve) for the month of August 2020 </t>
  </si>
  <si>
    <t>Net Assets Under Management as on August 31, 2020</t>
  </si>
  <si>
    <t>Average Net Assets Under Management for the month August 2020</t>
  </si>
  <si>
    <t>A</t>
  </si>
  <si>
    <t>Open ended Schemes</t>
  </si>
  <si>
    <t>I</t>
  </si>
  <si>
    <t>Income/Debt Oriented Schemes</t>
  </si>
  <si>
    <t>1</t>
  </si>
  <si>
    <t>Overnight Fund</t>
  </si>
  <si>
    <t>2</t>
  </si>
  <si>
    <t>Liquid Fund</t>
  </si>
  <si>
    <t>3</t>
  </si>
  <si>
    <t>Ultra Short Duration Fund</t>
  </si>
  <si>
    <t>4</t>
  </si>
  <si>
    <t>Low Duration Fund</t>
  </si>
  <si>
    <t>5</t>
  </si>
  <si>
    <t>Money Market Fund</t>
  </si>
  <si>
    <t>6</t>
  </si>
  <si>
    <t>Short Duration Fund</t>
  </si>
  <si>
    <t>7</t>
  </si>
  <si>
    <t>Medium Duration Fund</t>
  </si>
  <si>
    <t>8</t>
  </si>
  <si>
    <t>Medium to Long Duration Fund</t>
  </si>
  <si>
    <t>9</t>
  </si>
  <si>
    <t>Long Duration Fund</t>
  </si>
  <si>
    <t>10</t>
  </si>
  <si>
    <t>Dynamic Bond Fund</t>
  </si>
  <si>
    <t>11</t>
  </si>
  <si>
    <t>Corporate Bond Fund</t>
  </si>
  <si>
    <t>12</t>
  </si>
  <si>
    <t>Credit Risk Fund</t>
  </si>
  <si>
    <t>13</t>
  </si>
  <si>
    <t>Banking and PSU Fund</t>
  </si>
  <si>
    <t>14</t>
  </si>
  <si>
    <t>Gilt Fund</t>
  </si>
  <si>
    <t>15</t>
  </si>
  <si>
    <t>Gilt Fund with 10 year constant duration</t>
  </si>
  <si>
    <t>16</t>
  </si>
  <si>
    <t>Floater Fund</t>
  </si>
  <si>
    <t/>
  </si>
  <si>
    <t>Sub Total - I (1+2+3+4+5+6+7+8+9+10+11+12+13+14+15+16)</t>
  </si>
  <si>
    <t>II</t>
  </si>
  <si>
    <t>Growth/Equity Oriented Schemes</t>
  </si>
  <si>
    <t>17</t>
  </si>
  <si>
    <t>Multi Cap Fund</t>
  </si>
  <si>
    <t>18</t>
  </si>
  <si>
    <t>Large Cap Fund</t>
  </si>
  <si>
    <t>19</t>
  </si>
  <si>
    <t>Large &amp; Mid Cap Fund</t>
  </si>
  <si>
    <t>20</t>
  </si>
  <si>
    <t>Mid Cap Fund</t>
  </si>
  <si>
    <t>21</t>
  </si>
  <si>
    <t>Small Cap Fund</t>
  </si>
  <si>
    <t>22</t>
  </si>
  <si>
    <t>Dividend Yield Fund</t>
  </si>
  <si>
    <t>23</t>
  </si>
  <si>
    <t>Value Fund/Contra Fund</t>
  </si>
  <si>
    <t>24</t>
  </si>
  <si>
    <t>Focused Fund</t>
  </si>
  <si>
    <t>25</t>
  </si>
  <si>
    <t>Sectoral/Thematic Funds</t>
  </si>
  <si>
    <t>26</t>
  </si>
  <si>
    <t>ELSS</t>
  </si>
  <si>
    <t>Sub Total - II (17+18+19+20+21+22+23+24+25+26)</t>
  </si>
  <si>
    <t>III</t>
  </si>
  <si>
    <t>Hybrid Schemes</t>
  </si>
  <si>
    <t>27</t>
  </si>
  <si>
    <t>Conservative Hybrid Fund</t>
  </si>
  <si>
    <t>28</t>
  </si>
  <si>
    <t>Balanced Hybrid Fund/Aggressive Hybrid Fund</t>
  </si>
  <si>
    <t>29</t>
  </si>
  <si>
    <t>Dynamic Asset Allocation/Balanced Advantage</t>
  </si>
  <si>
    <t>30</t>
  </si>
  <si>
    <t>Multi Asset Allocation</t>
  </si>
  <si>
    <t>31</t>
  </si>
  <si>
    <t>Arbitrage Fund</t>
  </si>
  <si>
    <t>32</t>
  </si>
  <si>
    <t>Equity Savings</t>
  </si>
  <si>
    <t>Sub Total - III (27+28+29+30+31+32)</t>
  </si>
  <si>
    <t>IV</t>
  </si>
  <si>
    <t>Solution Oriented Schemes</t>
  </si>
  <si>
    <t>33</t>
  </si>
  <si>
    <t>Retirement Fund</t>
  </si>
  <si>
    <t>34</t>
  </si>
  <si>
    <t>Childrens Fund</t>
  </si>
  <si>
    <t>Sub Total - IV (33+34)</t>
  </si>
  <si>
    <t>V</t>
  </si>
  <si>
    <t>Other Schemes</t>
  </si>
  <si>
    <t>35</t>
  </si>
  <si>
    <t>Index Funds</t>
  </si>
  <si>
    <t>36</t>
  </si>
  <si>
    <t>GOLD ETF</t>
  </si>
  <si>
    <t>37</t>
  </si>
  <si>
    <t>Other ETFs</t>
  </si>
  <si>
    <t>38</t>
  </si>
  <si>
    <t>Fund of funds investing overseas</t>
  </si>
  <si>
    <t>Sub Total - V (35+36+37+38)</t>
  </si>
  <si>
    <t>Total A-Open ended Schemes</t>
  </si>
  <si>
    <t>B</t>
  </si>
  <si>
    <t>Close Ended Schemes</t>
  </si>
  <si>
    <t>i</t>
  </si>
  <si>
    <t>Fixed Term Plan</t>
  </si>
  <si>
    <t>ii</t>
  </si>
  <si>
    <t>Capital Protection Oriented Schemes</t>
  </si>
  <si>
    <t>iii</t>
  </si>
  <si>
    <t>Infrastructure Debt Fund</t>
  </si>
  <si>
    <t>iv</t>
  </si>
  <si>
    <t>Other Debt</t>
  </si>
  <si>
    <t>Sub Total (i+ii+iii+iv)</t>
  </si>
  <si>
    <t>Others</t>
  </si>
  <si>
    <t>Sub Total (i+ii)</t>
  </si>
  <si>
    <t>Total B -Close ended Schemes</t>
  </si>
  <si>
    <t>C</t>
  </si>
  <si>
    <t>Interval Schemes</t>
  </si>
  <si>
    <t>Total C Interval Schemes</t>
  </si>
  <si>
    <t>Grand Total</t>
  </si>
  <si>
    <t>Repurchase/ Redemption for the month of August 2020</t>
  </si>
  <si>
    <t>Rs. in crore</t>
  </si>
  <si>
    <t>Note :</t>
  </si>
  <si>
    <t>** Data in respect Fund of Funds Domestic is shown for information only. The same is included in the respective underlying schemes.</t>
  </si>
  <si>
    <t>Fund of Funds Scheme (Domestic) **</t>
  </si>
  <si>
    <t xml:space="preserve">NEW SCHEMES LAUNCHED DURING AUGUST 2020 (ALLOTMENT COMPLETED)     </t>
  </si>
  <si>
    <t xml:space="preserve"> (Rs. in Crore)</t>
  </si>
  <si>
    <t>Open End</t>
  </si>
  <si>
    <t>Close End</t>
  </si>
  <si>
    <t>Total</t>
  </si>
  <si>
    <t>No. of Schemes</t>
  </si>
  <si>
    <t>Funds mobilized</t>
  </si>
  <si>
    <t>A. Hybrid Schemes</t>
  </si>
  <si>
    <t>B. Other Schemes</t>
  </si>
  <si>
    <t>Total (A + B)</t>
  </si>
  <si>
    <t xml:space="preserve">*NEW SCHEMES LAUNCHED : </t>
  </si>
  <si>
    <t>Open End Schemes</t>
  </si>
  <si>
    <t xml:space="preserve">HDFC Banking ETF, ICICI Prudential Alpha Low Vol 30 ETF and ICICI Prudential IT ETF                 </t>
  </si>
  <si>
    <t>Sub-Total</t>
  </si>
  <si>
    <t>Motilal Oswal -Multi Asset Fund and Nippon India Multi Asset Fund</t>
  </si>
  <si>
    <t>Mahindra Manulife Arbitrage Yojana</t>
  </si>
  <si>
    <t>Released on 09-Sep-2020</t>
  </si>
  <si>
    <t>No. of Folios as on 
August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</si>
</sst>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name val="Arial"/>
      <family val="2"/>
    </font>
    <font>
      <b/>
      <sz val="11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E6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43" fontId="0" fillId="0" borderId="0" applyFont="0" applyFill="0" applyBorder="0" applyAlignment="0" applyProtection="0"/>
  </cellStyleXfs>
  <cellXfs count="48">
    <xf numFmtId="0" fontId="0" fillId="0" borderId="0" xfId="0"/>
    <xf numFmtId="0" fontId="18" fillId="0" borderId="0" xfId="0" applyFont="1" applyAlignment="1">
      <alignment vertical="top" wrapText="1"/>
    </xf>
    <xf numFmtId="0" fontId="19" fillId="33" borderId="1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/>
    </xf>
    <xf numFmtId="0" fontId="18" fillId="0" borderId="10" xfId="0" applyFont="1" applyBorder="1" applyAlignment="1">
      <alignment vertical="top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20" fillId="34" borderId="10" xfId="0" applyFont="1" applyFill="1" applyBorder="1" applyAlignment="1">
      <alignment horizontal="left" vertical="center"/>
    </xf>
    <xf numFmtId="0" fontId="20" fillId="35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43" fontId="18" fillId="0" borderId="10" xfId="18" applyFont="1" applyFill="1" applyBorder="1" applyAlignment="1">
      <alignment horizontal="right" vertical="center"/>
    </xf>
    <xf numFmtId="43" fontId="20" fillId="34" borderId="10" xfId="18" applyFont="1" applyFill="1" applyBorder="1" applyAlignment="1">
      <alignment horizontal="right" vertical="center"/>
    </xf>
    <xf numFmtId="43" fontId="18" fillId="0" borderId="10" xfId="18" applyFont="1" applyBorder="1" applyAlignment="1">
      <alignment vertical="top" wrapText="1"/>
    </xf>
    <xf numFmtId="43" fontId="20" fillId="35" borderId="10" xfId="18" applyFont="1" applyFill="1" applyBorder="1" applyAlignment="1">
      <alignment horizontal="right" vertical="center"/>
    </xf>
    <xf numFmtId="43" fontId="20" fillId="0" borderId="10" xfId="18" applyFont="1" applyFill="1" applyBorder="1" applyAlignment="1">
      <alignment horizontal="right" vertical="center"/>
    </xf>
    <xf numFmtId="43" fontId="18" fillId="0" borderId="10" xfId="18" applyFont="1" applyBorder="1" applyAlignment="1">
      <alignment vertical="top" wrapText="1"/>
    </xf>
    <xf numFmtId="164" fontId="18" fillId="0" borderId="10" xfId="18" applyNumberFormat="1" applyFont="1" applyFill="1" applyBorder="1" applyAlignment="1">
      <alignment horizontal="right" vertical="center"/>
    </xf>
    <xf numFmtId="164" fontId="20" fillId="34" borderId="10" xfId="18" applyNumberFormat="1" applyFont="1" applyFill="1" applyBorder="1" applyAlignment="1">
      <alignment horizontal="right" vertical="center"/>
    </xf>
    <xf numFmtId="164" fontId="18" fillId="0" borderId="10" xfId="18" applyNumberFormat="1" applyFont="1" applyBorder="1" applyAlignment="1">
      <alignment vertical="top" wrapText="1"/>
    </xf>
    <xf numFmtId="164" fontId="20" fillId="35" borderId="10" xfId="18" applyNumberFormat="1" applyFont="1" applyFill="1" applyBorder="1" applyAlignment="1">
      <alignment horizontal="right" vertical="center"/>
    </xf>
    <xf numFmtId="164" fontId="20" fillId="0" borderId="10" xfId="18" applyNumberFormat="1" applyFont="1" applyFill="1" applyBorder="1" applyAlignment="1">
      <alignment horizontal="right" vertical="center"/>
    </xf>
    <xf numFmtId="164" fontId="18" fillId="0" borderId="10" xfId="18" applyNumberFormat="1" applyFont="1" applyBorder="1" applyAlignment="1">
      <alignment vertical="top" wrapText="1"/>
    </xf>
    <xf numFmtId="0" fontId="19" fillId="33" borderId="11" xfId="0" applyFont="1" applyFill="1" applyBorder="1" applyAlignment="1">
      <alignment vertical="center" wrapText="1"/>
    </xf>
    <xf numFmtId="0" fontId="21" fillId="0" borderId="0" xfId="0" applyFont="1" applyAlignment="1">
      <alignment vertical="top"/>
    </xf>
    <xf numFmtId="0" fontId="22" fillId="0" borderId="0" xfId="0" applyFont="1" applyAlignment="1">
      <alignment vertical="center"/>
    </xf>
    <xf numFmtId="0" fontId="20" fillId="0" borderId="10" xfId="0" applyFont="1" applyFill="1" applyBorder="1" applyAlignment="1">
      <alignment horizontal="left" vertical="center"/>
    </xf>
    <xf numFmtId="0" fontId="16" fillId="0" borderId="0" xfId="0" applyFont="1"/>
    <xf numFmtId="0" fontId="24" fillId="0" borderId="0" xfId="0" applyFont="1" applyAlignment="1">
      <alignment horizontal="center"/>
    </xf>
    <xf numFmtId="0" fontId="0" fillId="0" borderId="10" xfId="0" applyBorder="1"/>
    <xf numFmtId="0" fontId="0" fillId="0" borderId="10" xfId="0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/>
    <xf numFmtId="43" fontId="0" fillId="0" borderId="10" xfId="61" applyFont="1" applyBorder="1"/>
    <xf numFmtId="164" fontId="0" fillId="0" borderId="10" xfId="18" applyNumberFormat="1" applyFont="1" applyBorder="1"/>
    <xf numFmtId="164" fontId="16" fillId="0" borderId="10" xfId="18" applyNumberFormat="1" applyFont="1" applyBorder="1"/>
    <xf numFmtId="0" fontId="25" fillId="0" borderId="0" xfId="0" applyFont="1"/>
    <xf numFmtId="0" fontId="2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vertical="top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Comma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762000</xdr:colOff>
          <xdr:row>0</xdr:row>
          <xdr:rowOff>47625</xdr:rowOff>
        </xdr:from>
        <xdr:to>
          <xdr:col>4</xdr:col>
          <xdr:colOff>285750</xdr:colOff>
          <xdr:row>0</xdr:row>
          <xdr:rowOff>571500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</xdr:col>
          <xdr:colOff>504825</xdr:colOff>
          <xdr:row>0</xdr:row>
          <xdr:rowOff>85725</xdr:rowOff>
        </xdr:from>
        <xdr:to>
          <xdr:col>2</xdr:col>
          <xdr:colOff>495300</xdr:colOff>
          <xdr:row>3</xdr:row>
          <xdr:rowOff>152400</xdr:rowOff>
        </xdr:to>
        <xdr:sp macro="" textlink="">
          <xdr:nvSpPr>
            <xdr:cNvPr id="2050" name="Object 2" hidden="1">
              <a:extLst xmlns:a="http://schemas.openxmlformats.org/drawingml/2006/main"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2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0"/>
  <sheetViews>
    <sheetView tabSelected="1" workbookViewId="0" topLeftCell="A1">
      <selection activeCell="A2" sqref="A2:H2"/>
    </sheetView>
  </sheetViews>
  <sheetFormatPr defaultColWidth="9.140625" defaultRowHeight="15"/>
  <cols>
    <col min="1" max="1" width="5.7109375" style="1" bestFit="1" customWidth="1"/>
    <col min="2" max="2" width="47.57421875" style="1" bestFit="1" customWidth="1"/>
    <col min="3" max="9" width="15.28125" style="1" bestFit="1" customWidth="1"/>
    <col min="10" max="16384" width="9.140625" style="1" customWidth="1"/>
  </cols>
  <sheetData>
    <row r="1" spans="1:9" ht="50.1" customHeight="1">
      <c r="A1" s="40"/>
      <c r="B1" s="40"/>
      <c r="C1" s="40"/>
      <c r="D1" s="40"/>
      <c r="E1" s="40"/>
      <c r="F1" s="40"/>
      <c r="G1" s="40"/>
      <c r="H1" s="40"/>
      <c r="I1" s="40"/>
    </row>
    <row r="2" spans="1:9" ht="15.75" customHeight="1">
      <c r="A2" s="41" t="s">
        <v>0</v>
      </c>
      <c r="B2" s="42"/>
      <c r="C2" s="42"/>
      <c r="D2" s="42"/>
      <c r="E2" s="42"/>
      <c r="F2" s="42"/>
      <c r="G2" s="42"/>
      <c r="H2" s="43"/>
      <c r="I2" s="24" t="s">
        <v>122</v>
      </c>
    </row>
    <row r="3" spans="1:9" ht="83.1" customHeight="1">
      <c r="A3" s="2" t="s">
        <v>1</v>
      </c>
      <c r="B3" s="2" t="s">
        <v>2</v>
      </c>
      <c r="C3" s="2" t="s">
        <v>3</v>
      </c>
      <c r="D3" s="2" t="s">
        <v>143</v>
      </c>
      <c r="E3" s="2" t="s">
        <v>4</v>
      </c>
      <c r="F3" s="2" t="s">
        <v>121</v>
      </c>
      <c r="G3" s="2" t="s">
        <v>5</v>
      </c>
      <c r="H3" s="2" t="s">
        <v>6</v>
      </c>
      <c r="I3" s="2" t="s">
        <v>7</v>
      </c>
    </row>
    <row r="4" spans="1:9" ht="15.75">
      <c r="A4" s="3" t="s">
        <v>8</v>
      </c>
      <c r="B4" s="4" t="s">
        <v>9</v>
      </c>
      <c r="C4" s="5"/>
      <c r="D4" s="5"/>
      <c r="E4" s="5"/>
      <c r="F4" s="5"/>
      <c r="G4" s="5"/>
      <c r="H4" s="5"/>
      <c r="I4" s="5"/>
    </row>
    <row r="5" spans="1:9" ht="15.75">
      <c r="A5" s="3" t="s">
        <v>10</v>
      </c>
      <c r="B5" s="4" t="s">
        <v>11</v>
      </c>
      <c r="C5" s="5"/>
      <c r="D5" s="5"/>
      <c r="E5" s="5"/>
      <c r="F5" s="5"/>
      <c r="G5" s="5"/>
      <c r="H5" s="5"/>
      <c r="I5" s="5"/>
    </row>
    <row r="6" spans="1:9" ht="15">
      <c r="A6" s="10" t="s">
        <v>12</v>
      </c>
      <c r="B6" s="11" t="s">
        <v>13</v>
      </c>
      <c r="C6" s="18">
        <v>30</v>
      </c>
      <c r="D6" s="18">
        <v>117110</v>
      </c>
      <c r="E6" s="12">
        <v>156303.2384592</v>
      </c>
      <c r="F6" s="12">
        <v>166601.27242</v>
      </c>
      <c r="G6" s="12">
        <v>-10298.0339608</v>
      </c>
      <c r="H6" s="12">
        <v>63357.44084841</v>
      </c>
      <c r="I6" s="12">
        <v>74431.99904331</v>
      </c>
    </row>
    <row r="7" spans="1:9" ht="15">
      <c r="A7" s="10" t="s">
        <v>14</v>
      </c>
      <c r="B7" s="11" t="s">
        <v>15</v>
      </c>
      <c r="C7" s="18">
        <v>39</v>
      </c>
      <c r="D7" s="18">
        <v>2093619</v>
      </c>
      <c r="E7" s="12">
        <v>279186.31915285</v>
      </c>
      <c r="F7" s="12">
        <v>295000.32760687</v>
      </c>
      <c r="G7" s="12">
        <v>-15814.00845402</v>
      </c>
      <c r="H7" s="12">
        <v>427392.32188106</v>
      </c>
      <c r="I7" s="12">
        <v>455609.1157649</v>
      </c>
    </row>
    <row r="8" spans="1:9" ht="15">
      <c r="A8" s="10" t="s">
        <v>16</v>
      </c>
      <c r="B8" s="11" t="s">
        <v>17</v>
      </c>
      <c r="C8" s="18">
        <v>29</v>
      </c>
      <c r="D8" s="18">
        <v>678186</v>
      </c>
      <c r="E8" s="12">
        <v>14744.50866775</v>
      </c>
      <c r="F8" s="12">
        <v>9316.73678161</v>
      </c>
      <c r="G8" s="12">
        <v>5427.77188614</v>
      </c>
      <c r="H8" s="12">
        <v>89603.82241897</v>
      </c>
      <c r="I8" s="12">
        <v>86433.12008948</v>
      </c>
    </row>
    <row r="9" spans="1:9" ht="15">
      <c r="A9" s="10" t="s">
        <v>18</v>
      </c>
      <c r="B9" s="11" t="s">
        <v>19</v>
      </c>
      <c r="C9" s="18">
        <v>26</v>
      </c>
      <c r="D9" s="18">
        <v>1023930</v>
      </c>
      <c r="E9" s="12">
        <v>20008.1258913</v>
      </c>
      <c r="F9" s="12">
        <v>14639.66579155</v>
      </c>
      <c r="G9" s="12">
        <v>5368.46009975</v>
      </c>
      <c r="H9" s="12">
        <v>110015.86912033</v>
      </c>
      <c r="I9" s="12">
        <v>105111.0811538</v>
      </c>
    </row>
    <row r="10" spans="1:9" ht="15">
      <c r="A10" s="10" t="s">
        <v>20</v>
      </c>
      <c r="B10" s="11" t="s">
        <v>21</v>
      </c>
      <c r="C10" s="18">
        <v>20</v>
      </c>
      <c r="D10" s="18">
        <v>420085</v>
      </c>
      <c r="E10" s="12">
        <v>21020.4957037</v>
      </c>
      <c r="F10" s="12">
        <v>13108.9703149</v>
      </c>
      <c r="G10" s="12">
        <v>7911.5253888</v>
      </c>
      <c r="H10" s="12">
        <v>84453.4802622</v>
      </c>
      <c r="I10" s="12">
        <v>79506.83796401</v>
      </c>
    </row>
    <row r="11" spans="1:9" ht="15">
      <c r="A11" s="10" t="s">
        <v>22</v>
      </c>
      <c r="B11" s="11" t="s">
        <v>23</v>
      </c>
      <c r="C11" s="18">
        <v>27</v>
      </c>
      <c r="D11" s="18">
        <v>477203</v>
      </c>
      <c r="E11" s="12">
        <v>10092.21473488</v>
      </c>
      <c r="F11" s="12">
        <v>9893.6926214</v>
      </c>
      <c r="G11" s="12">
        <v>198.522113480001</v>
      </c>
      <c r="H11" s="12">
        <v>117348.05452375</v>
      </c>
      <c r="I11" s="12">
        <v>118326.31478268</v>
      </c>
    </row>
    <row r="12" spans="1:9" ht="15">
      <c r="A12" s="10" t="s">
        <v>24</v>
      </c>
      <c r="B12" s="11" t="s">
        <v>25</v>
      </c>
      <c r="C12" s="18">
        <v>18</v>
      </c>
      <c r="D12" s="18">
        <v>241178</v>
      </c>
      <c r="E12" s="12">
        <v>1492.51040829</v>
      </c>
      <c r="F12" s="12">
        <v>490.59711576</v>
      </c>
      <c r="G12" s="12">
        <v>1001.91329253</v>
      </c>
      <c r="H12" s="12">
        <v>21834.51956577</v>
      </c>
      <c r="I12" s="12">
        <v>21566.75705005</v>
      </c>
    </row>
    <row r="13" spans="1:9" ht="15">
      <c r="A13" s="10" t="s">
        <v>26</v>
      </c>
      <c r="B13" s="11" t="s">
        <v>27</v>
      </c>
      <c r="C13" s="18">
        <v>14</v>
      </c>
      <c r="D13" s="18">
        <v>116149</v>
      </c>
      <c r="E13" s="12">
        <v>339.09361534</v>
      </c>
      <c r="F13" s="12">
        <v>377.76435055</v>
      </c>
      <c r="G13" s="12">
        <v>-38.67073521</v>
      </c>
      <c r="H13" s="12">
        <v>10564.5841239</v>
      </c>
      <c r="I13" s="12">
        <v>10604.0753528</v>
      </c>
    </row>
    <row r="14" spans="1:9" ht="15">
      <c r="A14" s="10" t="s">
        <v>28</v>
      </c>
      <c r="B14" s="11" t="s">
        <v>29</v>
      </c>
      <c r="C14" s="18">
        <v>2</v>
      </c>
      <c r="D14" s="18">
        <v>30495</v>
      </c>
      <c r="E14" s="12">
        <v>152.1079</v>
      </c>
      <c r="F14" s="12">
        <v>37.859</v>
      </c>
      <c r="G14" s="12">
        <v>114.2489</v>
      </c>
      <c r="H14" s="12">
        <v>2664.5079</v>
      </c>
      <c r="I14" s="12">
        <v>2614.7098</v>
      </c>
    </row>
    <row r="15" spans="1:9" ht="15">
      <c r="A15" s="10" t="s">
        <v>30</v>
      </c>
      <c r="B15" s="11" t="s">
        <v>31</v>
      </c>
      <c r="C15" s="18">
        <v>29</v>
      </c>
      <c r="D15" s="18">
        <v>264129</v>
      </c>
      <c r="E15" s="12">
        <v>2050.42884809</v>
      </c>
      <c r="F15" s="12">
        <v>506.45579426</v>
      </c>
      <c r="G15" s="12">
        <v>1543.97305383</v>
      </c>
      <c r="H15" s="12">
        <v>21309.84331385</v>
      </c>
      <c r="I15" s="12">
        <v>20810.72481778</v>
      </c>
    </row>
    <row r="16" spans="1:9" ht="15">
      <c r="A16" s="10" t="s">
        <v>32</v>
      </c>
      <c r="B16" s="11" t="s">
        <v>33</v>
      </c>
      <c r="C16" s="18">
        <v>20</v>
      </c>
      <c r="D16" s="18">
        <v>545094</v>
      </c>
      <c r="E16" s="12">
        <v>7645.11979496</v>
      </c>
      <c r="F16" s="12">
        <v>5690.05602961</v>
      </c>
      <c r="G16" s="12">
        <v>1955.06376535</v>
      </c>
      <c r="H16" s="12">
        <v>119251.92951998</v>
      </c>
      <c r="I16" s="12">
        <v>118267.66472726</v>
      </c>
    </row>
    <row r="17" spans="1:9" ht="15">
      <c r="A17" s="10" t="s">
        <v>34</v>
      </c>
      <c r="B17" s="11" t="s">
        <v>35</v>
      </c>
      <c r="C17" s="18">
        <v>23</v>
      </c>
      <c r="D17" s="18">
        <v>379482</v>
      </c>
      <c r="E17" s="12">
        <v>182.20331588</v>
      </c>
      <c r="F17" s="12">
        <v>736.34613832</v>
      </c>
      <c r="G17" s="12">
        <v>-554.14282244</v>
      </c>
      <c r="H17" s="12">
        <v>28530.24522641</v>
      </c>
      <c r="I17" s="12">
        <v>28746.60092358</v>
      </c>
    </row>
    <row r="18" spans="1:9" ht="15">
      <c r="A18" s="10" t="s">
        <v>36</v>
      </c>
      <c r="B18" s="11" t="s">
        <v>37</v>
      </c>
      <c r="C18" s="18">
        <v>20</v>
      </c>
      <c r="D18" s="18">
        <v>306765</v>
      </c>
      <c r="E18" s="12">
        <v>8402.20201248</v>
      </c>
      <c r="F18" s="12">
        <v>7701.312999</v>
      </c>
      <c r="G18" s="12">
        <v>700.88901348</v>
      </c>
      <c r="H18" s="12">
        <v>104748.8330892</v>
      </c>
      <c r="I18" s="12">
        <v>105822.4383433</v>
      </c>
    </row>
    <row r="19" spans="1:9" ht="15">
      <c r="A19" s="10" t="s">
        <v>38</v>
      </c>
      <c r="B19" s="11" t="s">
        <v>39</v>
      </c>
      <c r="C19" s="18">
        <v>21</v>
      </c>
      <c r="D19" s="18">
        <v>203464</v>
      </c>
      <c r="E19" s="12">
        <v>2952.17131039</v>
      </c>
      <c r="F19" s="12">
        <v>4074.27029735</v>
      </c>
      <c r="G19" s="12">
        <v>-1122.09898696</v>
      </c>
      <c r="H19" s="12">
        <v>17556.49601718</v>
      </c>
      <c r="I19" s="12">
        <v>19424.30487939</v>
      </c>
    </row>
    <row r="20" spans="1:9" ht="15">
      <c r="A20" s="10" t="s">
        <v>40</v>
      </c>
      <c r="B20" s="11" t="s">
        <v>41</v>
      </c>
      <c r="C20" s="18">
        <v>4</v>
      </c>
      <c r="D20" s="18">
        <v>52778</v>
      </c>
      <c r="E20" s="12">
        <v>78.5159293</v>
      </c>
      <c r="F20" s="12">
        <v>103.7074894</v>
      </c>
      <c r="G20" s="12">
        <v>-25.1915601</v>
      </c>
      <c r="H20" s="12">
        <v>1338.4805464</v>
      </c>
      <c r="I20" s="12">
        <v>1371.3343057</v>
      </c>
    </row>
    <row r="21" spans="1:9" ht="15">
      <c r="A21" s="10" t="s">
        <v>42</v>
      </c>
      <c r="B21" s="11" t="s">
        <v>43</v>
      </c>
      <c r="C21" s="18">
        <v>7</v>
      </c>
      <c r="D21" s="18">
        <v>169876</v>
      </c>
      <c r="E21" s="12">
        <v>3216.586472</v>
      </c>
      <c r="F21" s="12">
        <v>3494.338183</v>
      </c>
      <c r="G21" s="12">
        <v>-277.751711</v>
      </c>
      <c r="H21" s="12">
        <v>41026.843069</v>
      </c>
      <c r="I21" s="12">
        <v>40960.072347</v>
      </c>
    </row>
    <row r="22" spans="1:9" ht="15">
      <c r="A22" s="8" t="s">
        <v>44</v>
      </c>
      <c r="B22" s="8" t="s">
        <v>45</v>
      </c>
      <c r="C22" s="19">
        <f>SUM($C$6:$C$21)</f>
        <v>329</v>
      </c>
      <c r="D22" s="19">
        <f>SUM($D$6:$D$21)</f>
        <v>7119543</v>
      </c>
      <c r="E22" s="13">
        <f>SUM($E$6:$E$21)</f>
        <v>527865.84221641</v>
      </c>
      <c r="F22" s="13">
        <f>SUM($F$6:$F$21)</f>
        <v>531773.3729335801</v>
      </c>
      <c r="G22" s="13">
        <f>SUM($G$6:$G$21)</f>
        <v>-3907.5307171700006</v>
      </c>
      <c r="H22" s="13">
        <f>SUM($H$6:$H$21)</f>
        <v>1260997.27142641</v>
      </c>
      <c r="I22" s="13">
        <f>SUM($I$6:$I$21)</f>
        <v>1289607.1513450397</v>
      </c>
    </row>
    <row r="23" spans="1:9" ht="15">
      <c r="A23" s="5"/>
      <c r="B23" s="7" t="s">
        <v>44</v>
      </c>
      <c r="C23" s="20"/>
      <c r="D23" s="20"/>
      <c r="E23" s="14"/>
      <c r="F23" s="14"/>
      <c r="G23" s="14"/>
      <c r="H23" s="14"/>
      <c r="I23" s="14"/>
    </row>
    <row r="24" spans="1:9" ht="15.75">
      <c r="A24" s="3" t="s">
        <v>46</v>
      </c>
      <c r="B24" s="4" t="s">
        <v>47</v>
      </c>
      <c r="C24" s="20"/>
      <c r="D24" s="20"/>
      <c r="E24" s="14"/>
      <c r="F24" s="14"/>
      <c r="G24" s="14"/>
      <c r="H24" s="14"/>
      <c r="I24" s="14"/>
    </row>
    <row r="25" spans="1:9" ht="15">
      <c r="A25" s="10" t="s">
        <v>48</v>
      </c>
      <c r="B25" s="11" t="s">
        <v>49</v>
      </c>
      <c r="C25" s="18">
        <v>35</v>
      </c>
      <c r="D25" s="18">
        <v>9521095</v>
      </c>
      <c r="E25" s="12">
        <v>2617.48703487</v>
      </c>
      <c r="F25" s="12">
        <v>3774.69325333</v>
      </c>
      <c r="G25" s="12">
        <v>-1157.20621846</v>
      </c>
      <c r="H25" s="12">
        <v>146531.53498113</v>
      </c>
      <c r="I25" s="12">
        <v>146708.37868526</v>
      </c>
    </row>
    <row r="26" spans="1:9" ht="15">
      <c r="A26" s="10" t="s">
        <v>50</v>
      </c>
      <c r="B26" s="11" t="s">
        <v>51</v>
      </c>
      <c r="C26" s="18">
        <v>29</v>
      </c>
      <c r="D26" s="18">
        <v>10387993</v>
      </c>
      <c r="E26" s="12">
        <v>2779.01932119</v>
      </c>
      <c r="F26" s="12">
        <v>4332.51741659</v>
      </c>
      <c r="G26" s="12">
        <v>-1553.4980954</v>
      </c>
      <c r="H26" s="12">
        <v>148723.23236394</v>
      </c>
      <c r="I26" s="12">
        <v>149177.02138991</v>
      </c>
    </row>
    <row r="27" spans="1:9" ht="15">
      <c r="A27" s="10" t="s">
        <v>52</v>
      </c>
      <c r="B27" s="11" t="s">
        <v>53</v>
      </c>
      <c r="C27" s="18">
        <v>27</v>
      </c>
      <c r="D27" s="18">
        <v>4800396</v>
      </c>
      <c r="E27" s="12">
        <v>1161.38628768</v>
      </c>
      <c r="F27" s="12">
        <v>1328.04071563</v>
      </c>
      <c r="G27" s="12">
        <v>-166.65442795</v>
      </c>
      <c r="H27" s="12">
        <v>57786.24315577</v>
      </c>
      <c r="I27" s="12">
        <v>57509.0765788</v>
      </c>
    </row>
    <row r="28" spans="1:9" ht="15">
      <c r="A28" s="10" t="s">
        <v>54</v>
      </c>
      <c r="B28" s="11" t="s">
        <v>55</v>
      </c>
      <c r="C28" s="18">
        <v>26</v>
      </c>
      <c r="D28" s="18">
        <v>6497677</v>
      </c>
      <c r="E28" s="12">
        <v>1637.53160471</v>
      </c>
      <c r="F28" s="12">
        <v>2240.50887947</v>
      </c>
      <c r="G28" s="12">
        <v>-602.97727476</v>
      </c>
      <c r="H28" s="12">
        <v>88734.02254393</v>
      </c>
      <c r="I28" s="12">
        <v>88052.47799665</v>
      </c>
    </row>
    <row r="29" spans="1:9" ht="15">
      <c r="A29" s="10" t="s">
        <v>56</v>
      </c>
      <c r="B29" s="11" t="s">
        <v>57</v>
      </c>
      <c r="C29" s="18">
        <v>23</v>
      </c>
      <c r="D29" s="18">
        <v>5090264</v>
      </c>
      <c r="E29" s="12">
        <v>1224.04124492</v>
      </c>
      <c r="F29" s="12">
        <v>1328.43522851</v>
      </c>
      <c r="G29" s="12">
        <v>-104.39398359</v>
      </c>
      <c r="H29" s="12">
        <v>52119.11543844</v>
      </c>
      <c r="I29" s="12">
        <v>50935.99064347</v>
      </c>
    </row>
    <row r="30" spans="1:9" ht="15">
      <c r="A30" s="10" t="s">
        <v>58</v>
      </c>
      <c r="B30" s="11" t="s">
        <v>59</v>
      </c>
      <c r="C30" s="18">
        <v>6</v>
      </c>
      <c r="D30" s="18">
        <v>461042</v>
      </c>
      <c r="E30" s="12">
        <v>17.23595467</v>
      </c>
      <c r="F30" s="12">
        <v>55.85338042</v>
      </c>
      <c r="G30" s="12">
        <v>-38.61742575</v>
      </c>
      <c r="H30" s="12">
        <v>4184.98612251</v>
      </c>
      <c r="I30" s="12">
        <v>4228.92720838</v>
      </c>
    </row>
    <row r="31" spans="1:9" ht="15">
      <c r="A31" s="10" t="s">
        <v>60</v>
      </c>
      <c r="B31" s="11" t="s">
        <v>61</v>
      </c>
      <c r="C31" s="18">
        <v>17</v>
      </c>
      <c r="D31" s="18">
        <v>4028420</v>
      </c>
      <c r="E31" s="12">
        <v>674.91107079</v>
      </c>
      <c r="F31" s="12">
        <v>1454.73607421</v>
      </c>
      <c r="G31" s="12">
        <v>-779.82500342</v>
      </c>
      <c r="H31" s="12">
        <v>53137.4685149</v>
      </c>
      <c r="I31" s="12">
        <v>53441.504471</v>
      </c>
    </row>
    <row r="32" spans="1:9" ht="15">
      <c r="A32" s="10" t="s">
        <v>62</v>
      </c>
      <c r="B32" s="11" t="s">
        <v>63</v>
      </c>
      <c r="C32" s="18">
        <v>23</v>
      </c>
      <c r="D32" s="18">
        <v>3710576</v>
      </c>
      <c r="E32" s="12">
        <v>1335.56799062</v>
      </c>
      <c r="F32" s="12">
        <v>1330.76418711</v>
      </c>
      <c r="G32" s="12">
        <v>4.80380351000008</v>
      </c>
      <c r="H32" s="12">
        <v>53097.97415895</v>
      </c>
      <c r="I32" s="12">
        <v>52771.95809688</v>
      </c>
    </row>
    <row r="33" spans="1:9" ht="15">
      <c r="A33" s="10" t="s">
        <v>64</v>
      </c>
      <c r="B33" s="11" t="s">
        <v>65</v>
      </c>
      <c r="C33" s="18">
        <v>95</v>
      </c>
      <c r="D33" s="18">
        <v>6831721</v>
      </c>
      <c r="E33" s="12">
        <v>2122.37770552</v>
      </c>
      <c r="F33" s="12">
        <v>1752.47579691</v>
      </c>
      <c r="G33" s="12">
        <v>369.90190861</v>
      </c>
      <c r="H33" s="12">
        <v>66099.99230538</v>
      </c>
      <c r="I33" s="12">
        <v>65694.38690972</v>
      </c>
    </row>
    <row r="34" spans="1:9" ht="15">
      <c r="A34" s="10" t="s">
        <v>66</v>
      </c>
      <c r="B34" s="11" t="s">
        <v>67</v>
      </c>
      <c r="C34" s="18">
        <v>42</v>
      </c>
      <c r="D34" s="18">
        <v>12467504</v>
      </c>
      <c r="E34" s="12">
        <v>988.64382132</v>
      </c>
      <c r="F34" s="12">
        <v>959.79678763</v>
      </c>
      <c r="G34" s="12">
        <v>28.84703369</v>
      </c>
      <c r="H34" s="12">
        <v>98700.59445971</v>
      </c>
      <c r="I34" s="12">
        <v>98171.63069328</v>
      </c>
    </row>
    <row r="35" spans="1:9" ht="15">
      <c r="A35" s="8" t="s">
        <v>44</v>
      </c>
      <c r="B35" s="8" t="s">
        <v>68</v>
      </c>
      <c r="C35" s="19">
        <f>SUM($C$24:$C$34)</f>
        <v>323</v>
      </c>
      <c r="D35" s="19">
        <f>SUM($D$24:$D$34)</f>
        <v>63796688</v>
      </c>
      <c r="E35" s="13">
        <f>SUM($E$24:$E$34)</f>
        <v>14558.202036290002</v>
      </c>
      <c r="F35" s="13">
        <f>SUM($F$24:$F$34)</f>
        <v>18557.82171981</v>
      </c>
      <c r="G35" s="13">
        <f>SUM($G$24:$G$34)</f>
        <v>-3999.6196835200003</v>
      </c>
      <c r="H35" s="13">
        <f>SUM($H$24:$H$34)</f>
        <v>769115.16404466</v>
      </c>
      <c r="I35" s="13">
        <f>SUM($I$24:$I$34)</f>
        <v>766691.3526733501</v>
      </c>
    </row>
    <row r="36" spans="1:9" ht="15">
      <c r="A36" s="5"/>
      <c r="B36" s="7" t="s">
        <v>44</v>
      </c>
      <c r="C36" s="20"/>
      <c r="D36" s="20"/>
      <c r="E36" s="14"/>
      <c r="F36" s="14"/>
      <c r="G36" s="14"/>
      <c r="H36" s="14"/>
      <c r="I36" s="14"/>
    </row>
    <row r="37" spans="1:9" ht="15.75">
      <c r="A37" s="3" t="s">
        <v>69</v>
      </c>
      <c r="B37" s="4" t="s">
        <v>70</v>
      </c>
      <c r="C37" s="20"/>
      <c r="D37" s="20"/>
      <c r="E37" s="14"/>
      <c r="F37" s="14"/>
      <c r="G37" s="14"/>
      <c r="H37" s="14"/>
      <c r="I37" s="14"/>
    </row>
    <row r="38" spans="1:9" ht="15">
      <c r="A38" s="10" t="s">
        <v>71</v>
      </c>
      <c r="B38" s="11" t="s">
        <v>72</v>
      </c>
      <c r="C38" s="18">
        <v>22</v>
      </c>
      <c r="D38" s="18">
        <v>377821</v>
      </c>
      <c r="E38" s="12">
        <v>290.5382161</v>
      </c>
      <c r="F38" s="12">
        <v>251.64078417</v>
      </c>
      <c r="G38" s="12">
        <v>38.89743193</v>
      </c>
      <c r="H38" s="12">
        <v>11049.16463001</v>
      </c>
      <c r="I38" s="12">
        <v>10989.74827604</v>
      </c>
    </row>
    <row r="39" spans="1:9" ht="15">
      <c r="A39" s="10" t="s">
        <v>73</v>
      </c>
      <c r="B39" s="11" t="s">
        <v>74</v>
      </c>
      <c r="C39" s="18">
        <v>33</v>
      </c>
      <c r="D39" s="18">
        <v>5133577</v>
      </c>
      <c r="E39" s="12">
        <v>1016.63879651</v>
      </c>
      <c r="F39" s="12">
        <v>3371.94661928</v>
      </c>
      <c r="G39" s="12">
        <v>-2355.30782277</v>
      </c>
      <c r="H39" s="12">
        <v>115297.22764972</v>
      </c>
      <c r="I39" s="12">
        <v>116467.37407871</v>
      </c>
    </row>
    <row r="40" spans="1:9" ht="15">
      <c r="A40" s="10" t="s">
        <v>75</v>
      </c>
      <c r="B40" s="11" t="s">
        <v>76</v>
      </c>
      <c r="C40" s="18">
        <v>23</v>
      </c>
      <c r="D40" s="18">
        <v>2683981</v>
      </c>
      <c r="E40" s="12">
        <v>1673.78152573</v>
      </c>
      <c r="F40" s="12">
        <v>2048.92070973</v>
      </c>
      <c r="G40" s="12">
        <v>-375.139184</v>
      </c>
      <c r="H40" s="12">
        <v>89472.36128988</v>
      </c>
      <c r="I40" s="12">
        <v>90012.0967221</v>
      </c>
    </row>
    <row r="41" spans="1:9" ht="15">
      <c r="A41" s="10" t="s">
        <v>77</v>
      </c>
      <c r="B41" s="11" t="s">
        <v>78</v>
      </c>
      <c r="C41" s="18">
        <v>10</v>
      </c>
      <c r="D41" s="18">
        <v>715951</v>
      </c>
      <c r="E41" s="12">
        <v>1111.12384597</v>
      </c>
      <c r="F41" s="12">
        <v>280.20656466</v>
      </c>
      <c r="G41" s="12">
        <v>830.91728131</v>
      </c>
      <c r="H41" s="12">
        <v>12640.92306189</v>
      </c>
      <c r="I41" s="12">
        <v>13261.33064461</v>
      </c>
    </row>
    <row r="42" spans="1:9" ht="15">
      <c r="A42" s="10" t="s">
        <v>79</v>
      </c>
      <c r="B42" s="11" t="s">
        <v>80</v>
      </c>
      <c r="C42" s="18">
        <v>27</v>
      </c>
      <c r="D42" s="18">
        <v>355539</v>
      </c>
      <c r="E42" s="12">
        <v>2802.22257008</v>
      </c>
      <c r="F42" s="12">
        <v>5346.74901286</v>
      </c>
      <c r="G42" s="12">
        <v>-2544.52644278</v>
      </c>
      <c r="H42" s="12">
        <v>66002.23086788</v>
      </c>
      <c r="I42" s="12">
        <v>69138.80175856</v>
      </c>
    </row>
    <row r="43" spans="1:9" ht="15">
      <c r="A43" s="10" t="s">
        <v>81</v>
      </c>
      <c r="B43" s="11" t="s">
        <v>82</v>
      </c>
      <c r="C43" s="18">
        <v>23</v>
      </c>
      <c r="D43" s="18">
        <v>313732</v>
      </c>
      <c r="E43" s="12">
        <v>103.83244262</v>
      </c>
      <c r="F43" s="12">
        <v>518.12559199</v>
      </c>
      <c r="G43" s="12">
        <v>-414.29314937</v>
      </c>
      <c r="H43" s="12">
        <v>10557.30880112</v>
      </c>
      <c r="I43" s="12">
        <v>10900.56984066</v>
      </c>
    </row>
    <row r="44" spans="1:9" ht="15">
      <c r="A44" s="8" t="s">
        <v>44</v>
      </c>
      <c r="B44" s="8" t="s">
        <v>83</v>
      </c>
      <c r="C44" s="19">
        <f>SUM($C$38:$C$43)</f>
        <v>138</v>
      </c>
      <c r="D44" s="19">
        <f>SUM($D$38:$D$43)</f>
        <v>9580601</v>
      </c>
      <c r="E44" s="13">
        <f>SUM($E$38:$E$43)</f>
        <v>6998.137397009999</v>
      </c>
      <c r="F44" s="13">
        <f>SUM($F$38:$F$43)</f>
        <v>11817.58928269</v>
      </c>
      <c r="G44" s="13">
        <f>SUM($G$38:$G$43)</f>
        <v>-4819.45188568</v>
      </c>
      <c r="H44" s="13">
        <f>SUM($H$38:$H$43)</f>
        <v>305019.2163005</v>
      </c>
      <c r="I44" s="13">
        <f>SUM($I$38:$I$43)</f>
        <v>310769.92132068</v>
      </c>
    </row>
    <row r="45" spans="1:9" ht="15">
      <c r="A45" s="5"/>
      <c r="B45" s="7" t="s">
        <v>44</v>
      </c>
      <c r="C45" s="20"/>
      <c r="D45" s="20"/>
      <c r="E45" s="14"/>
      <c r="F45" s="14"/>
      <c r="G45" s="14"/>
      <c r="H45" s="14"/>
      <c r="I45" s="14"/>
    </row>
    <row r="46" spans="1:9" ht="15.75">
      <c r="A46" s="3" t="s">
        <v>84</v>
      </c>
      <c r="B46" s="4" t="s">
        <v>85</v>
      </c>
      <c r="C46" s="20"/>
      <c r="D46" s="20"/>
      <c r="E46" s="14"/>
      <c r="F46" s="14"/>
      <c r="G46" s="14"/>
      <c r="H46" s="14"/>
      <c r="I46" s="14"/>
    </row>
    <row r="47" spans="1:9" ht="15">
      <c r="A47" s="10" t="s">
        <v>86</v>
      </c>
      <c r="B47" s="11" t="s">
        <v>87</v>
      </c>
      <c r="C47" s="18">
        <v>24</v>
      </c>
      <c r="D47" s="18">
        <v>2546688</v>
      </c>
      <c r="E47" s="12">
        <v>159.07913908</v>
      </c>
      <c r="F47" s="12">
        <v>131.41916968</v>
      </c>
      <c r="G47" s="12">
        <v>27.6599694</v>
      </c>
      <c r="H47" s="12">
        <v>10480.32047261</v>
      </c>
      <c r="I47" s="12">
        <v>10463.49849333</v>
      </c>
    </row>
    <row r="48" spans="1:9" ht="15">
      <c r="A48" s="10" t="s">
        <v>88</v>
      </c>
      <c r="B48" s="11" t="s">
        <v>89</v>
      </c>
      <c r="C48" s="18">
        <v>9</v>
      </c>
      <c r="D48" s="18">
        <v>2888679</v>
      </c>
      <c r="E48" s="12">
        <v>52.38343919</v>
      </c>
      <c r="F48" s="12">
        <v>28.70147152</v>
      </c>
      <c r="G48" s="12">
        <v>23.68196767</v>
      </c>
      <c r="H48" s="12">
        <v>8890.11486461</v>
      </c>
      <c r="I48" s="12">
        <v>8832.1567249</v>
      </c>
    </row>
    <row r="49" spans="1:9" ht="15">
      <c r="A49" s="8" t="s">
        <v>44</v>
      </c>
      <c r="B49" s="8" t="s">
        <v>90</v>
      </c>
      <c r="C49" s="19">
        <f>SUM($C$47:$C$48)</f>
        <v>33</v>
      </c>
      <c r="D49" s="19">
        <f>SUM($D$47:$D$48)</f>
        <v>5435367</v>
      </c>
      <c r="E49" s="13">
        <f>SUM($E$47:$E$48)</f>
        <v>211.46257827</v>
      </c>
      <c r="F49" s="13">
        <f>SUM($F$47:$F$48)</f>
        <v>160.12064120000002</v>
      </c>
      <c r="G49" s="13">
        <f>SUM($G$47:$G$48)</f>
        <v>51.34193707</v>
      </c>
      <c r="H49" s="13">
        <f>SUM($H$47:$H$48)</f>
        <v>19370.43533722</v>
      </c>
      <c r="I49" s="13">
        <f>SUM($I$47:$I$48)</f>
        <v>19295.65521823</v>
      </c>
    </row>
    <row r="50" spans="1:9" ht="15">
      <c r="A50" s="5"/>
      <c r="B50" s="7" t="s">
        <v>44</v>
      </c>
      <c r="C50" s="20"/>
      <c r="D50" s="20"/>
      <c r="E50" s="14"/>
      <c r="F50" s="14"/>
      <c r="G50" s="14"/>
      <c r="H50" s="14"/>
      <c r="I50" s="14"/>
    </row>
    <row r="51" spans="1:9" ht="15.75">
      <c r="A51" s="3" t="s">
        <v>91</v>
      </c>
      <c r="B51" s="4" t="s">
        <v>92</v>
      </c>
      <c r="C51" s="20"/>
      <c r="D51" s="20"/>
      <c r="E51" s="14"/>
      <c r="F51" s="14"/>
      <c r="G51" s="14"/>
      <c r="H51" s="14"/>
      <c r="I51" s="14"/>
    </row>
    <row r="52" spans="1:9" ht="15">
      <c r="A52" s="10" t="s">
        <v>93</v>
      </c>
      <c r="B52" s="11" t="s">
        <v>94</v>
      </c>
      <c r="C52" s="18">
        <v>35</v>
      </c>
      <c r="D52" s="18">
        <v>718945</v>
      </c>
      <c r="E52" s="12">
        <v>683.23917737</v>
      </c>
      <c r="F52" s="12">
        <v>447.59199691</v>
      </c>
      <c r="G52" s="12">
        <v>235.64718046</v>
      </c>
      <c r="H52" s="12">
        <v>12322.07401844</v>
      </c>
      <c r="I52" s="12">
        <v>12171.79822887</v>
      </c>
    </row>
    <row r="53" spans="1:9" ht="15">
      <c r="A53" s="10" t="s">
        <v>95</v>
      </c>
      <c r="B53" s="11" t="s">
        <v>96</v>
      </c>
      <c r="C53" s="18">
        <v>11</v>
      </c>
      <c r="D53" s="18">
        <v>746150</v>
      </c>
      <c r="E53" s="12">
        <v>1040.81466833</v>
      </c>
      <c r="F53" s="12">
        <v>132.96654</v>
      </c>
      <c r="G53" s="12">
        <v>907.84812833</v>
      </c>
      <c r="H53" s="12">
        <v>13503.56538427</v>
      </c>
      <c r="I53" s="12">
        <v>13417.95930951</v>
      </c>
    </row>
    <row r="54" spans="1:9" ht="15">
      <c r="A54" s="10" t="s">
        <v>97</v>
      </c>
      <c r="B54" s="11" t="s">
        <v>98</v>
      </c>
      <c r="C54" s="18">
        <v>82</v>
      </c>
      <c r="D54" s="18">
        <v>2502251</v>
      </c>
      <c r="E54" s="12">
        <v>4778.2303316</v>
      </c>
      <c r="F54" s="12">
        <v>3056.47376063</v>
      </c>
      <c r="G54" s="12">
        <v>1721.75657097</v>
      </c>
      <c r="H54" s="12">
        <v>206680.04470692</v>
      </c>
      <c r="I54" s="12">
        <v>203338.73116684</v>
      </c>
    </row>
    <row r="55" spans="1:9" ht="15">
      <c r="A55" s="10" t="s">
        <v>99</v>
      </c>
      <c r="B55" s="11" t="s">
        <v>100</v>
      </c>
      <c r="C55" s="18">
        <v>28</v>
      </c>
      <c r="D55" s="18">
        <v>321675</v>
      </c>
      <c r="E55" s="12">
        <v>458.81543063</v>
      </c>
      <c r="F55" s="12">
        <v>136.30794346</v>
      </c>
      <c r="G55" s="12">
        <v>322.50748717</v>
      </c>
      <c r="H55" s="12">
        <v>5154.19758132</v>
      </c>
      <c r="I55" s="12">
        <v>4937.80734359</v>
      </c>
    </row>
    <row r="56" spans="1:9" ht="15">
      <c r="A56" s="8" t="s">
        <v>44</v>
      </c>
      <c r="B56" s="8" t="s">
        <v>101</v>
      </c>
      <c r="C56" s="19">
        <f>SUM($C$52:$C$55)</f>
        <v>156</v>
      </c>
      <c r="D56" s="19">
        <f>SUM($D$52:$D$55)</f>
        <v>4289021</v>
      </c>
      <c r="E56" s="13">
        <f>SUM($E$52:$E$55)</f>
        <v>6961.09960793</v>
      </c>
      <c r="F56" s="13">
        <f>SUM($F$52:$F$55)</f>
        <v>3773.340241</v>
      </c>
      <c r="G56" s="13">
        <f>SUM($G$52:$G$55)</f>
        <v>3187.75936693</v>
      </c>
      <c r="H56" s="13">
        <f>SUM($H$52:$H$55)</f>
        <v>237659.88169095</v>
      </c>
      <c r="I56" s="13">
        <f>SUM($I$52:$I$55)</f>
        <v>233866.29604880998</v>
      </c>
    </row>
    <row r="57" spans="1:9" ht="15">
      <c r="A57" s="5"/>
      <c r="B57" s="7" t="s">
        <v>44</v>
      </c>
      <c r="C57" s="20"/>
      <c r="D57" s="20"/>
      <c r="E57" s="14"/>
      <c r="F57" s="14"/>
      <c r="G57" s="14"/>
      <c r="H57" s="14"/>
      <c r="I57" s="14"/>
    </row>
    <row r="58" spans="1:9" ht="15">
      <c r="A58" s="9" t="s">
        <v>44</v>
      </c>
      <c r="B58" s="9" t="s">
        <v>102</v>
      </c>
      <c r="C58" s="21">
        <f>SUM($C$6:$C$21)+SUM($C$25:$C$34)+SUM($C$38:$C$43)+SUM($C$47:$C$48)+SUM($C$52:$C$55)</f>
        <v>979</v>
      </c>
      <c r="D58" s="21">
        <f>SUM($D$6:$D$21)+SUM($D$25:$D$34)+SUM($D$38:$D$43)+SUM($D$47:$D$48)+SUM($D$52:$D$55)</f>
        <v>90221220</v>
      </c>
      <c r="E58" s="15">
        <f>SUM($E$6:$E$21)+SUM($E$25:$E$34)+SUM($E$38:$E$43)+SUM($E$47:$E$48)+SUM($E$52:$E$55)</f>
        <v>556594.74383591</v>
      </c>
      <c r="F58" s="15">
        <f>SUM($F$6:$F$21)+SUM($F$25:$F$34)+SUM($F$38:$F$43)+SUM($F$47:$F$48)+SUM($F$52:$F$55)</f>
        <v>566082.2448182801</v>
      </c>
      <c r="G58" s="15">
        <f>SUM($G$6:$G$21)+SUM($G$25:$G$34)+SUM($G$38:$G$43)+SUM($G$47:$G$48)+SUM($G$52:$G$55)</f>
        <v>-9487.500982370002</v>
      </c>
      <c r="H58" s="15">
        <f>SUM($H$6:$H$21)+SUM($H$25:$H$34)+SUM($H$38:$H$43)+SUM($H$47:$H$48)+SUM($H$52:$H$55)</f>
        <v>2592161.96879974</v>
      </c>
      <c r="I58" s="15">
        <f>SUM($I$6:$I$21)+SUM($I$25:$I$34)+SUM($I$38:$I$43)+SUM($I$47:$I$48)+SUM($I$52:$I$55)</f>
        <v>2620230.3766061096</v>
      </c>
    </row>
    <row r="59" spans="1:9" ht="15">
      <c r="A59" s="5"/>
      <c r="B59" s="7" t="s">
        <v>44</v>
      </c>
      <c r="C59" s="20"/>
      <c r="D59" s="20"/>
      <c r="E59" s="14"/>
      <c r="F59" s="14"/>
      <c r="G59" s="14"/>
      <c r="H59" s="14"/>
      <c r="I59" s="14"/>
    </row>
    <row r="60" spans="1:9" ht="15.75">
      <c r="A60" s="3" t="s">
        <v>103</v>
      </c>
      <c r="B60" s="4" t="s">
        <v>104</v>
      </c>
      <c r="C60" s="20"/>
      <c r="D60" s="20"/>
      <c r="E60" s="14"/>
      <c r="F60" s="14"/>
      <c r="G60" s="14"/>
      <c r="H60" s="14"/>
      <c r="I60" s="14"/>
    </row>
    <row r="61" spans="1:9" ht="15.75">
      <c r="A61" s="3" t="s">
        <v>10</v>
      </c>
      <c r="B61" s="4" t="s">
        <v>11</v>
      </c>
      <c r="C61" s="20"/>
      <c r="D61" s="20"/>
      <c r="E61" s="14"/>
      <c r="F61" s="14"/>
      <c r="G61" s="14"/>
      <c r="H61" s="14"/>
      <c r="I61" s="14"/>
    </row>
    <row r="62" spans="1:9" ht="15">
      <c r="A62" s="10" t="s">
        <v>105</v>
      </c>
      <c r="B62" s="11" t="s">
        <v>106</v>
      </c>
      <c r="C62" s="18">
        <v>607</v>
      </c>
      <c r="D62" s="18">
        <v>595776</v>
      </c>
      <c r="E62" s="12">
        <v>0</v>
      </c>
      <c r="F62" s="12">
        <v>4280.652472</v>
      </c>
      <c r="G62" s="12">
        <v>-4280.652472</v>
      </c>
      <c r="H62" s="12">
        <v>121318.56682677</v>
      </c>
      <c r="I62" s="12">
        <v>121908.97984515</v>
      </c>
    </row>
    <row r="63" spans="1:9" ht="15">
      <c r="A63" s="10" t="s">
        <v>107</v>
      </c>
      <c r="B63" s="11" t="s">
        <v>108</v>
      </c>
      <c r="C63" s="18">
        <v>23</v>
      </c>
      <c r="D63" s="18">
        <v>71836</v>
      </c>
      <c r="E63" s="12">
        <v>0</v>
      </c>
      <c r="F63" s="12">
        <v>218.85</v>
      </c>
      <c r="G63" s="12">
        <v>-218.85</v>
      </c>
      <c r="H63" s="12">
        <v>2869.9881998</v>
      </c>
      <c r="I63" s="12">
        <v>2894.0589795</v>
      </c>
    </row>
    <row r="64" spans="1:9" ht="15">
      <c r="A64" s="10" t="s">
        <v>109</v>
      </c>
      <c r="B64" s="11" t="s">
        <v>110</v>
      </c>
      <c r="C64" s="18">
        <v>9</v>
      </c>
      <c r="D64" s="18">
        <v>89</v>
      </c>
      <c r="E64" s="12">
        <v>0</v>
      </c>
      <c r="F64" s="12">
        <v>0</v>
      </c>
      <c r="G64" s="12">
        <v>0</v>
      </c>
      <c r="H64" s="12">
        <v>2374.878712</v>
      </c>
      <c r="I64" s="12">
        <v>2371.251509</v>
      </c>
    </row>
    <row r="65" spans="1:9" ht="15">
      <c r="A65" s="10" t="s">
        <v>111</v>
      </c>
      <c r="B65" s="11" t="s">
        <v>112</v>
      </c>
      <c r="C65" s="18">
        <v>15</v>
      </c>
      <c r="D65" s="18">
        <v>22733</v>
      </c>
      <c r="E65" s="12">
        <v>0</v>
      </c>
      <c r="F65" s="12">
        <v>536.9666</v>
      </c>
      <c r="G65" s="12">
        <v>-536.9666</v>
      </c>
      <c r="H65" s="12">
        <v>1033.5556</v>
      </c>
      <c r="I65" s="12">
        <v>1325.4332</v>
      </c>
    </row>
    <row r="66" spans="1:9" ht="15">
      <c r="A66" s="8" t="s">
        <v>44</v>
      </c>
      <c r="B66" s="8" t="s">
        <v>113</v>
      </c>
      <c r="C66" s="19">
        <f>SUM($C$61:$C$65)</f>
        <v>654</v>
      </c>
      <c r="D66" s="19">
        <f>SUM($D$61:$D$65)</f>
        <v>690434</v>
      </c>
      <c r="E66" s="13">
        <f>SUM($E$61:$E$65)</f>
        <v>0</v>
      </c>
      <c r="F66" s="13">
        <f>SUM($F$61:$F$65)</f>
        <v>5036.469072</v>
      </c>
      <c r="G66" s="13">
        <f>SUM($G$61:$G$65)</f>
        <v>-5036.469072</v>
      </c>
      <c r="H66" s="13">
        <f>SUM($H$61:$H$65)</f>
        <v>127596.98933857001</v>
      </c>
      <c r="I66" s="13">
        <f>SUM($I$61:$I$65)</f>
        <v>128499.72353364999</v>
      </c>
    </row>
    <row r="67" spans="1:9" ht="15">
      <c r="A67" s="5"/>
      <c r="B67" s="7" t="s">
        <v>44</v>
      </c>
      <c r="C67" s="20"/>
      <c r="D67" s="20"/>
      <c r="E67" s="14"/>
      <c r="F67" s="14"/>
      <c r="G67" s="14"/>
      <c r="H67" s="14"/>
      <c r="I67" s="14"/>
    </row>
    <row r="68" spans="1:9" ht="15.75">
      <c r="A68" s="3" t="s">
        <v>46</v>
      </c>
      <c r="B68" s="4" t="s">
        <v>47</v>
      </c>
      <c r="C68" s="20"/>
      <c r="D68" s="20"/>
      <c r="E68" s="14"/>
      <c r="F68" s="14"/>
      <c r="G68" s="14"/>
      <c r="H68" s="14"/>
      <c r="I68" s="14"/>
    </row>
    <row r="69" spans="1:9" ht="15">
      <c r="A69" s="10" t="s">
        <v>105</v>
      </c>
      <c r="B69" s="11" t="s">
        <v>67</v>
      </c>
      <c r="C69" s="18">
        <v>25</v>
      </c>
      <c r="D69" s="18">
        <v>464983</v>
      </c>
      <c r="E69" s="12">
        <v>0</v>
      </c>
      <c r="F69" s="12">
        <v>18.08968617</v>
      </c>
      <c r="G69" s="12">
        <v>-18.08968617</v>
      </c>
      <c r="H69" s="12">
        <v>3995.0352772</v>
      </c>
      <c r="I69" s="12">
        <v>3996.1607567</v>
      </c>
    </row>
    <row r="70" spans="1:9" ht="15">
      <c r="A70" s="10" t="s">
        <v>107</v>
      </c>
      <c r="B70" s="11" t="s">
        <v>114</v>
      </c>
      <c r="C70" s="18">
        <v>81</v>
      </c>
      <c r="D70" s="18">
        <v>1190304</v>
      </c>
      <c r="E70" s="12">
        <v>0</v>
      </c>
      <c r="F70" s="12">
        <v>11.12</v>
      </c>
      <c r="G70" s="12">
        <v>-11.12</v>
      </c>
      <c r="H70" s="12">
        <v>25240.24749014</v>
      </c>
      <c r="I70" s="12">
        <v>25029.99793207</v>
      </c>
    </row>
    <row r="71" spans="1:9" ht="15">
      <c r="A71" s="8" t="s">
        <v>44</v>
      </c>
      <c r="B71" s="8" t="s">
        <v>115</v>
      </c>
      <c r="C71" s="19">
        <f>SUM($C$69:$C$70)</f>
        <v>106</v>
      </c>
      <c r="D71" s="19">
        <f>SUM($D$69:$D$70)</f>
        <v>1655287</v>
      </c>
      <c r="E71" s="13">
        <f>SUM($E$69:$E$70)</f>
        <v>0</v>
      </c>
      <c r="F71" s="13">
        <f>SUM($F$69:$F$70)</f>
        <v>29.209686169999998</v>
      </c>
      <c r="G71" s="13">
        <f>SUM($G$69:$G$70)</f>
        <v>-29.209686169999998</v>
      </c>
      <c r="H71" s="13">
        <f>SUM($H$69:$H$70)</f>
        <v>29235.28276734</v>
      </c>
      <c r="I71" s="13">
        <f>SUM($I$69:$I$70)</f>
        <v>29026.15868877</v>
      </c>
    </row>
    <row r="72" spans="1:9" ht="15">
      <c r="A72" s="5"/>
      <c r="B72" s="6" t="s">
        <v>44</v>
      </c>
      <c r="C72" s="20"/>
      <c r="D72" s="20"/>
      <c r="E72" s="14"/>
      <c r="F72" s="14"/>
      <c r="G72" s="14"/>
      <c r="H72" s="14"/>
      <c r="I72" s="14"/>
    </row>
    <row r="73" spans="1:9" ht="15">
      <c r="A73" s="6" t="s">
        <v>69</v>
      </c>
      <c r="B73" s="7" t="s">
        <v>92</v>
      </c>
      <c r="C73" s="22">
        <v>0</v>
      </c>
      <c r="D73" s="22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</row>
    <row r="74" spans="1:9" ht="15">
      <c r="A74" s="5"/>
      <c r="B74" s="5"/>
      <c r="C74" s="20"/>
      <c r="D74" s="20"/>
      <c r="E74" s="14"/>
      <c r="F74" s="14"/>
      <c r="G74" s="14"/>
      <c r="H74" s="14"/>
      <c r="I74" s="14"/>
    </row>
    <row r="75" spans="1:9" ht="15">
      <c r="A75" s="9" t="s">
        <v>44</v>
      </c>
      <c r="B75" s="9" t="s">
        <v>116</v>
      </c>
      <c r="C75" s="21">
        <f>SUM($C$62:$C$65)+SUM($C$69:$C$70)+SUM($C$73:$C$73)</f>
        <v>760</v>
      </c>
      <c r="D75" s="21">
        <f>SUM($D$62:$D$65)+SUM($D$69:$D$70)+SUM($D$73:$D$73)</f>
        <v>2345721</v>
      </c>
      <c r="E75" s="15">
        <f>SUM($E$62:$E$65)+SUM($E$69:$E$70)+SUM($E$73:$E$73)</f>
        <v>0</v>
      </c>
      <c r="F75" s="15">
        <f>SUM($F$62:$F$65)+SUM($F$69:$F$70)+SUM($F$73:$F$73)</f>
        <v>5065.67875817</v>
      </c>
      <c r="G75" s="15">
        <f>SUM($G$62:$G$65)+SUM($G$69:$G$70)+SUM($G$73:$G$73)</f>
        <v>-5065.67875817</v>
      </c>
      <c r="H75" s="15">
        <f>SUM($H$62:$H$65)+SUM($H$69:$H$70)+SUM($H$73:$H$73)</f>
        <v>156832.27210591</v>
      </c>
      <c r="I75" s="15">
        <f>SUM($I$62:$I$65)+SUM($I$69:$I$70)+SUM($I$73:$I$73)</f>
        <v>157525.88222241998</v>
      </c>
    </row>
    <row r="76" spans="1:9" ht="15">
      <c r="A76" s="5"/>
      <c r="B76" s="7" t="s">
        <v>44</v>
      </c>
      <c r="C76" s="20"/>
      <c r="D76" s="20"/>
      <c r="E76" s="14"/>
      <c r="F76" s="14"/>
      <c r="G76" s="14"/>
      <c r="H76" s="14"/>
      <c r="I76" s="14"/>
    </row>
    <row r="77" spans="1:9" ht="15.75">
      <c r="A77" s="3" t="s">
        <v>117</v>
      </c>
      <c r="B77" s="4" t="s">
        <v>118</v>
      </c>
      <c r="C77" s="20"/>
      <c r="D77" s="20"/>
      <c r="E77" s="14"/>
      <c r="F77" s="14"/>
      <c r="G77" s="14"/>
      <c r="H77" s="14"/>
      <c r="I77" s="14"/>
    </row>
    <row r="78" spans="1:9" ht="15">
      <c r="A78" s="6" t="s">
        <v>10</v>
      </c>
      <c r="B78" s="7" t="s">
        <v>11</v>
      </c>
      <c r="C78" s="18">
        <v>23</v>
      </c>
      <c r="D78" s="18">
        <v>3802</v>
      </c>
      <c r="E78" s="12">
        <v>0.6931</v>
      </c>
      <c r="F78" s="12">
        <v>0.6282</v>
      </c>
      <c r="G78" s="12">
        <v>0.0649000000000001</v>
      </c>
      <c r="H78" s="12">
        <v>394.4472</v>
      </c>
      <c r="I78" s="12">
        <v>393.9561</v>
      </c>
    </row>
    <row r="79" spans="1:9" ht="15">
      <c r="A79" s="5"/>
      <c r="B79" s="5"/>
      <c r="C79" s="23"/>
      <c r="D79" s="23"/>
      <c r="E79" s="17"/>
      <c r="F79" s="17"/>
      <c r="G79" s="17"/>
      <c r="H79" s="17"/>
      <c r="I79" s="17"/>
    </row>
    <row r="80" spans="1:9" ht="15">
      <c r="A80" s="6" t="s">
        <v>46</v>
      </c>
      <c r="B80" s="7" t="s">
        <v>47</v>
      </c>
      <c r="C80" s="18">
        <v>0</v>
      </c>
      <c r="D80" s="18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</row>
    <row r="81" spans="1:9" ht="15">
      <c r="A81" s="5"/>
      <c r="B81" s="5"/>
      <c r="C81" s="23"/>
      <c r="D81" s="23"/>
      <c r="E81" s="17"/>
      <c r="F81" s="17"/>
      <c r="G81" s="17"/>
      <c r="H81" s="17"/>
      <c r="I81" s="17"/>
    </row>
    <row r="82" spans="1:9" ht="15">
      <c r="A82" s="6" t="s">
        <v>69</v>
      </c>
      <c r="B82" s="7" t="s">
        <v>92</v>
      </c>
      <c r="C82" s="18">
        <v>0</v>
      </c>
      <c r="D82" s="18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</row>
    <row r="83" spans="1:9" ht="15">
      <c r="A83" s="5"/>
      <c r="B83" s="5"/>
      <c r="C83" s="20"/>
      <c r="D83" s="20"/>
      <c r="E83" s="14"/>
      <c r="F83" s="14"/>
      <c r="G83" s="14"/>
      <c r="H83" s="14"/>
      <c r="I83" s="14"/>
    </row>
    <row r="84" spans="1:9" ht="15">
      <c r="A84" s="9" t="s">
        <v>44</v>
      </c>
      <c r="B84" s="9" t="s">
        <v>119</v>
      </c>
      <c r="C84" s="21">
        <f>SUM($C$78:$C$83)</f>
        <v>23</v>
      </c>
      <c r="D84" s="21">
        <f>SUM($D$78:$D$83)</f>
        <v>3802</v>
      </c>
      <c r="E84" s="15">
        <f>SUM($E$78:$E$83)</f>
        <v>0.6931</v>
      </c>
      <c r="F84" s="15">
        <f>SUM($F$78:$F$83)</f>
        <v>0.6282</v>
      </c>
      <c r="G84" s="15">
        <f>SUM($G$78:$G$83)</f>
        <v>0.0649000000000001</v>
      </c>
      <c r="H84" s="15">
        <f>SUM($H$78:$H$83)</f>
        <v>394.4472</v>
      </c>
      <c r="I84" s="15">
        <f>SUM($I$78:$I$83)</f>
        <v>393.9561</v>
      </c>
    </row>
    <row r="85" spans="1:9" ht="15">
      <c r="A85" s="5"/>
      <c r="B85" s="6" t="s">
        <v>44</v>
      </c>
      <c r="C85" s="20"/>
      <c r="D85" s="20"/>
      <c r="E85" s="14"/>
      <c r="F85" s="14"/>
      <c r="G85" s="14"/>
      <c r="H85" s="14"/>
      <c r="I85" s="14"/>
    </row>
    <row r="86" spans="1:9" ht="15">
      <c r="A86" s="9" t="s">
        <v>44</v>
      </c>
      <c r="B86" s="9" t="s">
        <v>120</v>
      </c>
      <c r="C86" s="21">
        <f>SUM($C$58:$C$58)+SUM($C$75:$C$75)+SUM($C$84:$C$84)</f>
        <v>1762</v>
      </c>
      <c r="D86" s="21">
        <f>SUM($D$58:$D$58)+SUM($D$75:$D$75)+SUM($D$84:$D$84)</f>
        <v>92570743</v>
      </c>
      <c r="E86" s="15">
        <f>SUM($E$58:$E$58)+SUM($E$75:$E$75)+SUM($E$84:$E$84)</f>
        <v>556595.43693591</v>
      </c>
      <c r="F86" s="15">
        <f>SUM($F$58:$F$58)+SUM($F$75:$F$75)+SUM($F$84:$F$84)</f>
        <v>571148.5517764501</v>
      </c>
      <c r="G86" s="15">
        <f>SUM($G$58:$G$58)+SUM($G$75:$G$75)+SUM($G$84:$G$84)</f>
        <v>-14553.114840540004</v>
      </c>
      <c r="H86" s="15">
        <f>SUM($H$58:$H$58)+SUM($H$75:$H$75)+SUM($H$84:$H$84)</f>
        <v>2749388.68810565</v>
      </c>
      <c r="I86" s="15">
        <f>SUM($I$58:$I$58)+SUM($I$75:$I$75)+SUM($I$84:$I$84)</f>
        <v>2778150.2149285297</v>
      </c>
    </row>
    <row r="87" spans="1:9" ht="15">
      <c r="A87" s="5"/>
      <c r="B87" s="6" t="s">
        <v>44</v>
      </c>
      <c r="C87" s="20"/>
      <c r="D87" s="20"/>
      <c r="E87" s="14"/>
      <c r="F87" s="14"/>
      <c r="G87" s="14"/>
      <c r="H87" s="14"/>
      <c r="I87" s="14"/>
    </row>
    <row r="88" spans="1:9" ht="15">
      <c r="A88" s="5"/>
      <c r="B88" s="27" t="s">
        <v>125</v>
      </c>
      <c r="C88" s="22">
        <v>48</v>
      </c>
      <c r="D88" s="22">
        <v>947559</v>
      </c>
      <c r="E88" s="16">
        <v>1645.60882867</v>
      </c>
      <c r="F88" s="16">
        <v>593.03537795</v>
      </c>
      <c r="G88" s="16">
        <v>1052.57345072</v>
      </c>
      <c r="H88" s="16">
        <v>19361.7937195</v>
      </c>
      <c r="I88" s="16">
        <v>18972.75714846</v>
      </c>
    </row>
    <row r="89" ht="15">
      <c r="H89" s="25" t="s">
        <v>142</v>
      </c>
    </row>
    <row r="90" spans="1:9" ht="15">
      <c r="A90" s="26" t="s">
        <v>123</v>
      </c>
      <c r="B90" s="44" t="s">
        <v>124</v>
      </c>
      <c r="C90" s="44"/>
      <c r="D90" s="44"/>
      <c r="E90" s="44"/>
      <c r="F90" s="44"/>
      <c r="G90" s="44"/>
      <c r="H90" s="44"/>
      <c r="I90" s="44"/>
    </row>
  </sheetData>
  <mergeCells count="3">
    <mergeCell ref="A1:I1"/>
    <mergeCell ref="A2:H2"/>
    <mergeCell ref="B90:I90"/>
  </mergeCells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portrait" paperSize="9" scale="55" r:id="rId4"/>
  <drawing r:id="rId3"/>
  <legacyDrawing r:id="rId2"/>
  <oleObjects>
    <mc:AlternateContent xmlns:mc="http://schemas.openxmlformats.org/markup-compatibility/2006">
      <mc:Choice Requires="x14">
        <oleObject progId="Word.Picture.8" shapeId="1025" r:id="rId1">
          <objectPr r:id="rId5">
            <anchor>
              <from>
                <xdr:col>3</xdr:col>
                <xdr:colOff>762000</xdr:colOff>
                <xdr:row>0</xdr:row>
                <xdr:rowOff>47625</xdr:rowOff>
              </from>
              <to>
                <xdr:col>4</xdr:col>
                <xdr:colOff>285750</xdr:colOff>
                <xdr:row>0</xdr:row>
                <xdr:rowOff>571500</xdr:rowOff>
              </to>
            </anchor>
          </objectPr>
        </oleObject>
      </mc:Choice>
      <mc:Fallback>
        <oleObject progId="Word.Picture.8" shapeId="1025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G24"/>
  <sheetViews>
    <sheetView workbookViewId="0" topLeftCell="A19">
      <selection activeCell="B21" sqref="B21:G21"/>
    </sheetView>
  </sheetViews>
  <sheetFormatPr defaultColWidth="9.140625" defaultRowHeight="15"/>
  <cols>
    <col min="1" max="1" width="25.57421875" style="0" customWidth="1"/>
    <col min="2" max="2" width="9.57421875" style="0" customWidth="1"/>
    <col min="3" max="3" width="10.00390625" style="0" customWidth="1"/>
    <col min="4" max="4" width="9.57421875" style="0" customWidth="1"/>
    <col min="5" max="5" width="10.00390625" style="0" customWidth="1"/>
    <col min="6" max="6" width="9.57421875" style="0" customWidth="1"/>
    <col min="7" max="7" width="11.28125" style="0" customWidth="1"/>
    <col min="9" max="9" width="17.28125" style="0" customWidth="1"/>
  </cols>
  <sheetData>
    <row r="5" ht="15">
      <c r="A5" s="28" t="s">
        <v>126</v>
      </c>
    </row>
    <row r="6" spans="1:6" ht="15">
      <c r="A6" s="28"/>
      <c r="F6" s="29" t="s">
        <v>127</v>
      </c>
    </row>
    <row r="7" spans="1:7" ht="15">
      <c r="A7" s="30"/>
      <c r="B7" s="46" t="s">
        <v>128</v>
      </c>
      <c r="C7" s="46"/>
      <c r="D7" s="46" t="s">
        <v>129</v>
      </c>
      <c r="E7" s="46"/>
      <c r="F7" s="46" t="s">
        <v>130</v>
      </c>
      <c r="G7" s="46"/>
    </row>
    <row r="8" spans="1:7" ht="45">
      <c r="A8" s="31"/>
      <c r="B8" s="32" t="s">
        <v>131</v>
      </c>
      <c r="C8" s="32" t="s">
        <v>132</v>
      </c>
      <c r="D8" s="32" t="s">
        <v>131</v>
      </c>
      <c r="E8" s="32" t="s">
        <v>132</v>
      </c>
      <c r="F8" s="32" t="s">
        <v>131</v>
      </c>
      <c r="G8" s="32" t="s">
        <v>132</v>
      </c>
    </row>
    <row r="9" spans="1:7" ht="15">
      <c r="A9" s="33" t="s">
        <v>133</v>
      </c>
      <c r="B9" s="30"/>
      <c r="C9" s="30"/>
      <c r="D9" s="34"/>
      <c r="E9" s="34"/>
      <c r="F9" s="30"/>
      <c r="G9" s="30"/>
    </row>
    <row r="10" spans="1:7" ht="15">
      <c r="A10" s="30" t="s">
        <v>78</v>
      </c>
      <c r="B10" s="35">
        <v>2</v>
      </c>
      <c r="C10" s="35">
        <v>856</v>
      </c>
      <c r="D10" s="35">
        <v>0</v>
      </c>
      <c r="E10" s="35">
        <v>0</v>
      </c>
      <c r="F10" s="36">
        <f>B10</f>
        <v>2</v>
      </c>
      <c r="G10" s="36">
        <f>C10</f>
        <v>856</v>
      </c>
    </row>
    <row r="11" spans="1:7" ht="15">
      <c r="A11" s="30" t="s">
        <v>80</v>
      </c>
      <c r="B11" s="35">
        <v>1</v>
      </c>
      <c r="C11" s="35">
        <v>85</v>
      </c>
      <c r="D11" s="35">
        <v>0</v>
      </c>
      <c r="E11" s="35">
        <v>0</v>
      </c>
      <c r="F11" s="36">
        <f>B11</f>
        <v>1</v>
      </c>
      <c r="G11" s="36">
        <f>C11</f>
        <v>85</v>
      </c>
    </row>
    <row r="12" spans="1:7" ht="15">
      <c r="A12" s="33" t="s">
        <v>139</v>
      </c>
      <c r="B12" s="36">
        <f>SUM(B10:B11)</f>
        <v>3</v>
      </c>
      <c r="C12" s="36">
        <f aca="true" t="shared" si="0" ref="C12:G12">SUM(C10:C11)</f>
        <v>941</v>
      </c>
      <c r="D12" s="36">
        <f t="shared" si="0"/>
        <v>0</v>
      </c>
      <c r="E12" s="36">
        <f t="shared" si="0"/>
        <v>0</v>
      </c>
      <c r="F12" s="36">
        <f t="shared" si="0"/>
        <v>3</v>
      </c>
      <c r="G12" s="36">
        <f t="shared" si="0"/>
        <v>941</v>
      </c>
    </row>
    <row r="13" spans="1:7" ht="15">
      <c r="A13" s="33" t="s">
        <v>134</v>
      </c>
      <c r="B13" s="35"/>
      <c r="C13" s="35"/>
      <c r="D13" s="35"/>
      <c r="E13" s="35"/>
      <c r="F13" s="36"/>
      <c r="G13" s="36"/>
    </row>
    <row r="14" spans="1:7" ht="15">
      <c r="A14" s="30" t="s">
        <v>98</v>
      </c>
      <c r="B14" s="35">
        <v>3</v>
      </c>
      <c r="C14" s="35">
        <v>146</v>
      </c>
      <c r="D14" s="35">
        <v>0</v>
      </c>
      <c r="E14" s="35">
        <v>0</v>
      </c>
      <c r="F14" s="36">
        <f>B14</f>
        <v>3</v>
      </c>
      <c r="G14" s="36">
        <f>C14</f>
        <v>146</v>
      </c>
    </row>
    <row r="15" spans="1:7" ht="15">
      <c r="A15" s="33" t="s">
        <v>139</v>
      </c>
      <c r="B15" s="36">
        <f>SUM(B14)</f>
        <v>3</v>
      </c>
      <c r="C15" s="36">
        <f aca="true" t="shared" si="1" ref="C15:G15">SUM(C14)</f>
        <v>146</v>
      </c>
      <c r="D15" s="36">
        <f t="shared" si="1"/>
        <v>0</v>
      </c>
      <c r="E15" s="36">
        <f t="shared" si="1"/>
        <v>0</v>
      </c>
      <c r="F15" s="36">
        <f t="shared" si="1"/>
        <v>3</v>
      </c>
      <c r="G15" s="36">
        <f t="shared" si="1"/>
        <v>146</v>
      </c>
    </row>
    <row r="16" spans="1:7" ht="15">
      <c r="A16" s="33" t="s">
        <v>135</v>
      </c>
      <c r="B16" s="36">
        <f>B12+B15</f>
        <v>6</v>
      </c>
      <c r="C16" s="36">
        <f>C12+C15</f>
        <v>1087</v>
      </c>
      <c r="D16" s="36">
        <f aca="true" t="shared" si="2" ref="D16:G16">D12+D15</f>
        <v>0</v>
      </c>
      <c r="E16" s="36">
        <f t="shared" si="2"/>
        <v>0</v>
      </c>
      <c r="F16" s="36">
        <f t="shared" si="2"/>
        <v>6</v>
      </c>
      <c r="G16" s="36">
        <f t="shared" si="2"/>
        <v>1087</v>
      </c>
    </row>
    <row r="18" ht="15">
      <c r="A18" s="37" t="s">
        <v>136</v>
      </c>
    </row>
    <row r="19" spans="1:7" ht="15">
      <c r="A19" s="38" t="s">
        <v>137</v>
      </c>
      <c r="B19" s="45"/>
      <c r="C19" s="45"/>
      <c r="D19" s="45"/>
      <c r="E19" s="45"/>
      <c r="F19" s="45"/>
      <c r="G19" s="45"/>
    </row>
    <row r="20" spans="1:7" ht="15">
      <c r="A20" s="33" t="s">
        <v>133</v>
      </c>
      <c r="B20" s="45"/>
      <c r="C20" s="45"/>
      <c r="D20" s="45"/>
      <c r="E20" s="45"/>
      <c r="F20" s="45"/>
      <c r="G20" s="45"/>
    </row>
    <row r="21" spans="1:7" ht="15" customHeight="1">
      <c r="A21" s="47" t="s">
        <v>78</v>
      </c>
      <c r="B21" s="45" t="s">
        <v>140</v>
      </c>
      <c r="C21" s="45"/>
      <c r="D21" s="45"/>
      <c r="E21" s="45"/>
      <c r="F21" s="45"/>
      <c r="G21" s="45"/>
    </row>
    <row r="22" spans="1:7" ht="15" customHeight="1">
      <c r="A22" s="39" t="s">
        <v>80</v>
      </c>
      <c r="B22" s="45" t="s">
        <v>141</v>
      </c>
      <c r="C22" s="45"/>
      <c r="D22" s="45"/>
      <c r="E22" s="45"/>
      <c r="F22" s="45"/>
      <c r="G22" s="45"/>
    </row>
    <row r="23" spans="1:7" ht="15">
      <c r="A23" s="33" t="s">
        <v>134</v>
      </c>
      <c r="B23" s="45"/>
      <c r="C23" s="45"/>
      <c r="D23" s="45"/>
      <c r="E23" s="45"/>
      <c r="F23" s="45"/>
      <c r="G23" s="45"/>
    </row>
    <row r="24" spans="1:7" ht="30" customHeight="1">
      <c r="A24" s="39" t="s">
        <v>98</v>
      </c>
      <c r="B24" s="45" t="s">
        <v>138</v>
      </c>
      <c r="C24" s="45"/>
      <c r="D24" s="45"/>
      <c r="E24" s="45"/>
      <c r="F24" s="45"/>
      <c r="G24" s="45"/>
    </row>
  </sheetData>
  <mergeCells count="9">
    <mergeCell ref="B7:C7"/>
    <mergeCell ref="D7:E7"/>
    <mergeCell ref="F7:G7"/>
    <mergeCell ref="B21:G21"/>
    <mergeCell ref="B22:G22"/>
    <mergeCell ref="B23:G23"/>
    <mergeCell ref="B24:G24"/>
    <mergeCell ref="B19:G19"/>
    <mergeCell ref="B20:G20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r:id="rId4"/>
  <drawing r:id="rId3"/>
  <legacyDrawing r:id="rId2"/>
  <oleObjects>
    <mc:AlternateContent xmlns:mc="http://schemas.openxmlformats.org/markup-compatibility/2006">
      <mc:Choice Requires="x14">
        <oleObject progId="Word.Picture.8" shapeId="2050" r:id="rId1">
          <objectPr r:id="rId5">
            <anchor>
              <from>
                <xdr:col>1</xdr:col>
                <xdr:colOff>504825</xdr:colOff>
                <xdr:row>0</xdr:row>
                <xdr:rowOff>85725</xdr:rowOff>
              </from>
              <to>
                <xdr:col>2</xdr:col>
                <xdr:colOff>495300</xdr:colOff>
                <xdr:row>3</xdr:row>
                <xdr:rowOff>152400</xdr:rowOff>
              </to>
            </anchor>
          </objectPr>
        </oleObject>
      </mc:Choice>
      <mc:Fallback>
        <oleObject progId="Word.Picture.8" shapeId="2050" r:id="rId1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2020-09-07T09:58:15Z</cp:lastPrinted>
  <dcterms:created xsi:type="dcterms:W3CDTF">2020-09-04T06:40:59Z</dcterms:created>
  <dcterms:modified xsi:type="dcterms:W3CDTF">2020-09-07T09:58:25Z</dcterms:modified>
  <cp:category/>
  <cp:version/>
  <cp:contentType/>
  <cp:contentStatus/>
</cp:coreProperties>
</file>